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386" firstSheet="4" activeTab="4"/>
  </bookViews>
  <sheets>
    <sheet name="Черниговец" sheetId="1" state="hidden" r:id="rId1"/>
    <sheet name="PMARKET2_(МСК)" sheetId="2" state="hidden" r:id="rId2"/>
    <sheet name="МСК_потери" sheetId="3" state="hidden" r:id="rId3"/>
    <sheet name="Спирткомбинат" sheetId="4" state="hidden" r:id="rId4"/>
    <sheet name="Приложение №6.1" sheetId="5" r:id="rId5"/>
  </sheets>
  <definedNames>
    <definedName name="_xlnm._FilterDatabase" localSheetId="1" hidden="1">'PMARKET2_(МСК)'!$C$40:$H$81</definedName>
    <definedName name="_xlnm.Print_Area" localSheetId="1">'PMARKET2_(МСК)'!$A$1:$N$37</definedName>
    <definedName name="_xlnm.Print_Area" localSheetId="2">'МСК_потери'!$A$1:$O$28</definedName>
    <definedName name="_xlnm.Print_Area" localSheetId="4">'Приложение №6.1'!$A$1:$Q$38</definedName>
    <definedName name="_xlnm.Print_Area" localSheetId="3">'Спирткомбинат'!$A$1:$N$37</definedName>
    <definedName name="_xlnm.Print_Area" localSheetId="0">'Черниговец'!$A$1:$N$112</definedName>
  </definedNames>
  <calcPr fullCalcOnLoad="1"/>
</workbook>
</file>

<file path=xl/sharedStrings.xml><?xml version="1.0" encoding="utf-8"?>
<sst xmlns="http://schemas.openxmlformats.org/spreadsheetml/2006/main" count="609" uniqueCount="164">
  <si>
    <t>Количество электроэнергии, приведенное к границам балансовой принадлежности, кВт*ч</t>
  </si>
  <si>
    <t>ВН</t>
  </si>
  <si>
    <t>Наименование объектов учета,
(ЛЭП, трансформатор)</t>
  </si>
  <si>
    <t>№
п/п</t>
  </si>
  <si>
    <t>Примечания
(технологические отметки)</t>
  </si>
  <si>
    <t>на 24-00 ч
последнего числа
(расчетного
месяца)</t>
  </si>
  <si>
    <t>Напряже-
ние</t>
  </si>
  <si>
    <t>Коэффици-
ент
трансфор-
мации</t>
  </si>
  <si>
    <t>Разность
показаний
расчетного
счетчика
за месяц</t>
  </si>
  <si>
    <t>Количество
электроэнергии,
учтенной
счетчиками,
кВт*ч</t>
  </si>
  <si>
    <t>на 00-00 ч
первого
числа
(расчетного
месяца)</t>
  </si>
  <si>
    <t>ИТОГО, кВт*ч</t>
  </si>
  <si>
    <t>Сводный акт первичного учета электрической энергии</t>
  </si>
  <si>
    <t>ООО "Сибэнергосбыт"</t>
  </si>
  <si>
    <t>Генеральный директор</t>
  </si>
  <si>
    <t>М.П.</t>
  </si>
  <si>
    <t>ПОТЕРИ</t>
  </si>
  <si>
    <t>ЗАО "Черниговец"</t>
  </si>
  <si>
    <t>________________ С.В. Бурцев</t>
  </si>
  <si>
    <t>Составляющие</t>
  </si>
  <si>
    <t>СН1</t>
  </si>
  <si>
    <t>СН2</t>
  </si>
  <si>
    <t>ПС № 25 "Ново-Колбинская" 110/35/6кВ, ЗРУ-6кВ, ячейка № 2</t>
  </si>
  <si>
    <t>ПС № 25 "Ново-Колбинская" 110/35/6кВ, ЗРУ-6кВ, ячейка № 8</t>
  </si>
  <si>
    <t>ПС № 25 "Ново-Колбинская" 110/35/6кВ, ЗРУ-6кВ, ячейка № 16</t>
  </si>
  <si>
    <t>ПС № 26 "Юго-Восточная" 35/6кВ, ЗРУ-6кВ, Ввод Т-1-16000</t>
  </si>
  <si>
    <t>ПС № 26 "Юго-Восточная" 35/6кВ, ЗРУ-6кВ, Ввод Т-2-16000</t>
  </si>
  <si>
    <t>ПС № 26 "Юго-Восточная" 35/6кВ, ЗРУ-6кВ, фидер № 4</t>
  </si>
  <si>
    <t>ПС № 26 "Юго-Восточная" 35/6кВ, ЗРУ-6кВ, фидер № 9</t>
  </si>
  <si>
    <t>ПС № 26 "Юго-Восточная" 35/6кВ, ЗРУ-6кВ, фидер № 19</t>
  </si>
  <si>
    <t>ПС № 11 "Северо-Западная" 35/6кВ, ЗРУ-6кВ, Ввод Т-1-10000</t>
  </si>
  <si>
    <t>ПС № 11 "Северо-Западная" 35/6кВ, ЗРУ-6кВ, Ввод Т-2-10000</t>
  </si>
  <si>
    <t>-</t>
  </si>
  <si>
    <t>ПС № 11 "Северо-Западная" 35/6кВ, ЗРУ-6кВ, ячейка № 5</t>
  </si>
  <si>
    <t>ПС № 11 "Северо-Западная" 35/6кВ, ЗРУ-6кВ, фидер № 12</t>
  </si>
  <si>
    <t>ПС № 11 "Северо-Западная" 35/6кВ, ЗРУ-6кВ, фидер № 14</t>
  </si>
  <si>
    <t>ПС № 11 "Северо-Западная" 35/6кВ, ЗРУ-6кВ, фидер № 22</t>
  </si>
  <si>
    <t>КИП</t>
  </si>
  <si>
    <t>ПС № 24 "Обогатительная" 110/6кВ, ЗРУ-6кВ, Ввод Т-1-16000</t>
  </si>
  <si>
    <t>ПС № 24 "Обогатительная" 110/6кВ, ЗРУ-6кВ, Ввод Т-2-16000</t>
  </si>
  <si>
    <t>ПС № 15 "Черниговская - Тяговая" 110/10кВ, ЗРУ-10кВ, Ввод Т-1-25000</t>
  </si>
  <si>
    <t>ПС № 15 "Черниговская - Тяговая" 110/10кВ, ЗРУ-10кВ, Ввод Т-2-25000</t>
  </si>
  <si>
    <t>ПС № 11 "Северо-Западная" 35/6кВ, ЗРУ-6кВ, ячейка №10</t>
  </si>
  <si>
    <t>ПС № 24 "Обогатительная" 110/6кВ, ЗРУ-6кВ, фидер № 12</t>
  </si>
  <si>
    <t>ПС № 24 "Обогатительная" 110/6кВ, ЗРУ-6кВ, фидер № 16</t>
  </si>
  <si>
    <t>ПС № 24 "Обогатительная" 110/6кВ, ЗРУ-6кВ, фидер № 18</t>
  </si>
  <si>
    <t>ПС № 24 "Обогатительная" 110/6кВ, ЗРУ-6кВ, фидер № 36</t>
  </si>
  <si>
    <t>ПС № 24 "Обогатительная" 110/6кВ, ЗРУ-6кВ, фидер № 38</t>
  </si>
  <si>
    <t>ПС "Черниговская" 110/35/6кВ, ЗРУ-6кВ, фидер № 9</t>
  </si>
  <si>
    <t>ПС "Черниговская" 110/35/6кВ, ЗРУ-6кВ, фидер № 31</t>
  </si>
  <si>
    <t>ПС "Черниговская" 110/35/6кВ, ЗРУ-6кВ, фидер № 32</t>
  </si>
  <si>
    <t>ПС "Черниговская" 110/35/6кВ, ЗРУ-6кВ, фидер № 34</t>
  </si>
  <si>
    <t>ПС "Черниговская" 110/35/6кВ, ЗРУ-6кВ, фидер № 35</t>
  </si>
  <si>
    <t>ПС "Черниговская" 110/35/6кВ, ЗРУ-6кВ, фидер № 6</t>
  </si>
  <si>
    <t>ПС "Черниговская" 110/35/6кВ, ЗРУ-6кВ, фидер № 15</t>
  </si>
  <si>
    <t>ПС "Лутугинская" 35/6/6кВ, ЗРУ-35кВ, Ввод 2, ячейка № 5</t>
  </si>
  <si>
    <t>ПС "Лутугинская" 35/6/6кВ, ЗРУ-35кВ, Ввод 4, ячейка № 10</t>
  </si>
  <si>
    <t>ПС "Лутугинская" 35/6/6кВ, ЗРУ-35кВ, Ввод 1, ячейка № 3</t>
  </si>
  <si>
    <t>ПС "Лутугинская" 35/6/6кВ, ЗРУ-35кВ, Ввод 3, ячейка № 8</t>
  </si>
  <si>
    <t>ПС № 24 "Обогатительная" 110/6кВ, ЗРУ-6кВ, ячейка № 5</t>
  </si>
  <si>
    <t>ПС № 24 "Обогатительная" 110/6кВ, ЗРУ-6кВ, ячейка № 10</t>
  </si>
  <si>
    <t>ПС № 24 "Обогатительная" 110/6кВ, ЗРУ-6кВ, ячейка № 11</t>
  </si>
  <si>
    <t>ПС № 24 "Обогатительная" 110/6кВ, ЗРУ-6кВ, ячейка № 14</t>
  </si>
  <si>
    <t>ПС № 24 "Обогатительная" 110/6кВ, ЗРУ-6кВ, ячейка № 17</t>
  </si>
  <si>
    <t>ПС № 24 "Обогатительная" 110/6кВ, ЗРУ-6кВ, ячейка № 30</t>
  </si>
  <si>
    <t>ПС № 24 "Обогатительная" 110/6кВ, ЗРУ-6кВ, ячейка № 33</t>
  </si>
  <si>
    <t>ПС № 24 "Обогатительная" 110/6кВ, ЗРУ-6кВ, ячейка № 34</t>
  </si>
  <si>
    <t>ПС № 15 "Черниговская - Тяговая" 110/10кВ, ЗРУ-10кВ, ячейка № 20</t>
  </si>
  <si>
    <t>ПС № 15 "Черниговская - Тяговая" 110/10кВ, ЗРУ-10кВ, ячейка № 21</t>
  </si>
  <si>
    <t>в том числе:</t>
  </si>
  <si>
    <t>ВН,  кВт*ч</t>
  </si>
  <si>
    <t>СН1,  кВт*ч</t>
  </si>
  <si>
    <t>СН2,  кВт*ч</t>
  </si>
  <si>
    <t>ПС "Пионерская" 110/35/10кВ, яч. 0   (КЛ-10кВ)</t>
  </si>
  <si>
    <t>ПС "Пионерская" 110/35/10кВ, яч. 18   (КЛ-10кВ)</t>
  </si>
  <si>
    <t>ТП № 3 10/0,4кВ ОАО «Спиртовый комбинат», фидер «ЖКО»   (ВЛ-0,4кВ)</t>
  </si>
  <si>
    <t>ТП № 3 10/0,4кВ ОАО «Спиртовый комбинат», фидер «ДК»   (ВЛ-0,4кВ)</t>
  </si>
  <si>
    <t>ТП № 3 10/0,4кВ ОАО «Спиртовый комбинат», фидер «Береговая»   (ВЛ-0,4кВ)</t>
  </si>
  <si>
    <t>ОАО "Спиртовый комбинат"</t>
  </si>
  <si>
    <t>Счетчик</t>
  </si>
  <si>
    <t>Вид энергии</t>
  </si>
  <si>
    <t xml:space="preserve">Показание </t>
  </si>
  <si>
    <t>ГУЗ "КОКНД", щит учета</t>
  </si>
  <si>
    <t>Активная прямая</t>
  </si>
  <si>
    <t>Активная обратная</t>
  </si>
  <si>
    <t>Реактивная прямая</t>
  </si>
  <si>
    <t>Реактивная обратная</t>
  </si>
  <si>
    <t>Ф 10-63-ЗХМ</t>
  </si>
  <si>
    <t>Ф 10-66-ЗХМ</t>
  </si>
  <si>
    <t>Ф 10-0-С</t>
  </si>
  <si>
    <t>Ф 10-18-С</t>
  </si>
  <si>
    <t>Яч. 13 "УК"КЗЭМИ"</t>
  </si>
  <si>
    <t>Яч. 18 "УК"КЗЭМИ"</t>
  </si>
  <si>
    <t>РУ-0,4кВ "ДК"</t>
  </si>
  <si>
    <t>РУ-0,4кВ "ЖКО"</t>
  </si>
  <si>
    <t>РУ-0,4кВ "ул.Береговая"</t>
  </si>
  <si>
    <t>Код точки измерения</t>
  </si>
  <si>
    <t>Показания
расчетных счетчиков</t>
  </si>
  <si>
    <t>Прием</t>
  </si>
  <si>
    <t>Отдача</t>
  </si>
  <si>
    <t>Направ-
ление</t>
  </si>
  <si>
    <t>________________ А.А. Харламов</t>
  </si>
  <si>
    <t>между ООО "Сибэнергосбыт" и ОАО "Спиртовый комбинат"</t>
  </si>
  <si>
    <t>Принято электроэнергии для ОАО "Спиртовый комбинат"</t>
  </si>
  <si>
    <t>Итого принято электроэнергии для ОАО "Спиртовый комбинат", кВт*ч</t>
  </si>
  <si>
    <t>Передано электроэнергии из сетей ОАО "Спиртовый комбинат"</t>
  </si>
  <si>
    <t>Итого передано электроэнергии из сетей ОАО "Спиртовый комбинат", кВт*ч</t>
  </si>
  <si>
    <t>между ООО "Сибэнергосбыт" и ЗАО "Черниговец"</t>
  </si>
  <si>
    <t>Принято электроэнергии для ЗАО "Черниговец"</t>
  </si>
  <si>
    <t>Итого принято электроэнергии для ЗАО "Черниговец", кВт*ч</t>
  </si>
  <si>
    <t>Передано электроэнергии из сетей ЗАО "Черниговец"</t>
  </si>
  <si>
    <t>Итого передано электроэнергии из сетей ЗАО "Черниговец", кВт*ч</t>
  </si>
  <si>
    <t>Первый заместитель</t>
  </si>
  <si>
    <t>генерального директора</t>
  </si>
  <si>
    <t>Вычисляемая добавка</t>
  </si>
  <si>
    <t>Потери в ЛЭП</t>
  </si>
  <si>
    <t>Конкурсный управляющий</t>
  </si>
  <si>
    <t>________________ В.В. Колесников</t>
  </si>
  <si>
    <t>Приложение № 4</t>
  </si>
  <si>
    <t>к Договору № 80-14/2011-3розн купли-продажи электрической энергии от "01" сентября 2011 г.</t>
  </si>
  <si>
    <t>Акт первичного учета электрической энергии</t>
  </si>
  <si>
    <t>между ООО "Сибэнергосбыт" и ОАО "Кузбассэнергосбыт"</t>
  </si>
  <si>
    <t>Принято электроэнергии Покупателем</t>
  </si>
  <si>
    <t>Передано электроэнергии Покупателем</t>
  </si>
  <si>
    <t>ИТОГО поставлено Покупателю, кВт*ч</t>
  </si>
  <si>
    <t>Поставщик</t>
  </si>
  <si>
    <t>Покупатель</t>
  </si>
  <si>
    <t>________________/________________/</t>
  </si>
  <si>
    <t>"___"__________________20____года</t>
  </si>
  <si>
    <t>____. 12. 2011г.</t>
  </si>
  <si>
    <t>за __________ 20___ года</t>
  </si>
  <si>
    <t>_________________________</t>
  </si>
  <si>
    <t>"___"____________20___г.</t>
  </si>
  <si>
    <t>________________ /______________/</t>
  </si>
  <si>
    <t>МП</t>
  </si>
  <si>
    <t>ФОРМА</t>
  </si>
  <si>
    <t>Место установки прибора учета</t>
  </si>
  <si>
    <t>Номер прибора учета</t>
  </si>
  <si>
    <t>Показания приборов учета</t>
  </si>
  <si>
    <t>Разность
показаний</t>
  </si>
  <si>
    <t>Количество
электроэнергии,
учтенное
прибором учета,
кВт*ч</t>
  </si>
  <si>
    <t>Расчетный коэффициент измерительного комплекса</t>
  </si>
  <si>
    <t>на 00-00 ч
первого
числа
расчетного
месяца</t>
  </si>
  <si>
    <t>на 24-00 ч
последнего числа
расчетного
месяца</t>
  </si>
  <si>
    <t>Тип прибора учёта</t>
  </si>
  <si>
    <t>Количество электроэнергии, приведенное к точке поставки, кВт*ч</t>
  </si>
  <si>
    <t>Примечания</t>
  </si>
  <si>
    <t>кВт*ч</t>
  </si>
  <si>
    <t>ВН, кВт*ч</t>
  </si>
  <si>
    <t>СН1, кВт*ч</t>
  </si>
  <si>
    <t>СН2, кВт*ч</t>
  </si>
  <si>
    <t>НН, кВт*ч</t>
  </si>
  <si>
    <t>Приложение №6.1</t>
  </si>
  <si>
    <t>Исполнитель</t>
  </si>
  <si>
    <t>Заказчик</t>
  </si>
  <si>
    <t>Исполнитель:</t>
  </si>
  <si>
    <t>Заказчик:</t>
  </si>
  <si>
    <t>Уровень напряжения</t>
  </si>
  <si>
    <t>ИТОГО поставлено Заказчику</t>
  </si>
  <si>
    <t>Принято электроэнергии в электроустановки Заказчика</t>
  </si>
  <si>
    <t>Отпущено электроэнергии из электроустановок Заказчика</t>
  </si>
  <si>
    <t>___________________/Д.П. Бойков</t>
  </si>
  <si>
    <t>к договору оказания услуг по передаче электрической энерги
№___________ от _________.202_г.</t>
  </si>
  <si>
    <t>________________/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</si>
</sst>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_(* #,##0_);_(* \(#,##0\);_(* &quot;-&quot;??_);_(@_)"/>
    <numFmt numFmtId="196" formatCode="_-* #,##0.0000_р_._-;\-* #,##0.0000_р_._-;_-* &quot;-&quot;????_р_._-;_-@_-"/>
    <numFmt numFmtId="197" formatCode="0.00000"/>
    <numFmt numFmtId="198" formatCode="dd/mm/yy\ h:mm;@"/>
    <numFmt numFmtId="199" formatCode="[$-FC19]d\ mmmm\ yyyy\ &quot;г.&quot;"/>
    <numFmt numFmtId="200" formatCode="0.0"/>
    <numFmt numFmtId="201" formatCode="_(* #,##0.00000_);_(* \(#,##0.00000\);_(* &quot;-&quot;??_);_(@_)"/>
    <numFmt numFmtId="202" formatCode="0.000"/>
    <numFmt numFmtId="203" formatCode="0.0000"/>
    <numFmt numFmtId="204" formatCode="#,##0.0000"/>
    <numFmt numFmtId="205" formatCode="0.000000"/>
    <numFmt numFmtId="206" formatCode="[$-419]mmmm\ yyyy;@"/>
    <numFmt numFmtId="207" formatCode="#,##0.0"/>
    <numFmt numFmtId="208" formatCode="#,##0.000"/>
    <numFmt numFmtId="209" formatCode="_-* #,##0.000_р_._-;\-* #,##0.000_р_._-;_-* &quot;-&quot;???_р_._-;_-@_-"/>
    <numFmt numFmtId="210" formatCode="0.0000000"/>
    <numFmt numFmtId="211" formatCode="_-* #,##0_р_._-;\-* #,##0_р_._-;_-* &quot;-&quot;??_р_._-;_-@_-"/>
    <numFmt numFmtId="212" formatCode="000000"/>
    <numFmt numFmtId="213" formatCode="#,##0.00;[Red]\-#,##0.00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7" fontId="6" fillId="0" borderId="12" xfId="62" applyFont="1" applyFill="1" applyBorder="1" applyAlignment="1">
      <alignment horizontal="center"/>
    </xf>
    <xf numFmtId="197" fontId="7" fillId="0" borderId="13" xfId="0" applyNumberFormat="1" applyFont="1" applyBorder="1" applyAlignment="1">
      <alignment horizontal="right" vertical="top"/>
    </xf>
    <xf numFmtId="187" fontId="6" fillId="0" borderId="0" xfId="62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0" fillId="0" borderId="0" xfId="62" applyNumberFormat="1" applyFont="1" applyFill="1" applyBorder="1" applyAlignment="1">
      <alignment horizontal="right" wrapText="1" indent="1"/>
    </xf>
    <xf numFmtId="195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" fontId="0" fillId="0" borderId="18" xfId="62" applyNumberFormat="1" applyFont="1" applyFill="1" applyBorder="1" applyAlignment="1">
      <alignment horizontal="center" vertical="center" wrapText="1"/>
    </xf>
    <xf numFmtId="1" fontId="0" fillId="0" borderId="13" xfId="62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" fontId="0" fillId="0" borderId="14" xfId="62" applyNumberFormat="1" applyFont="1" applyFill="1" applyBorder="1" applyAlignment="1">
      <alignment horizontal="center" vertical="center" wrapText="1"/>
    </xf>
    <xf numFmtId="3" fontId="2" fillId="0" borderId="20" xfId="62" applyNumberFormat="1" applyFont="1" applyFill="1" applyBorder="1" applyAlignment="1">
      <alignment horizontal="right" vertical="center" wrapText="1" indent="1"/>
    </xf>
    <xf numFmtId="3" fontId="2" fillId="0" borderId="21" xfId="62" applyNumberFormat="1" applyFont="1" applyFill="1" applyBorder="1" applyAlignment="1">
      <alignment horizontal="right" vertical="center" wrapText="1" indent="1"/>
    </xf>
    <xf numFmtId="204" fontId="0" fillId="0" borderId="13" xfId="62" applyNumberFormat="1" applyFont="1" applyFill="1" applyBorder="1" applyAlignment="1">
      <alignment horizontal="right" vertical="center" wrapText="1" indent="1"/>
    </xf>
    <xf numFmtId="3" fontId="0" fillId="0" borderId="22" xfId="62" applyNumberFormat="1" applyFont="1" applyFill="1" applyBorder="1" applyAlignment="1">
      <alignment horizontal="right" vertical="center" wrapText="1" indent="1"/>
    </xf>
    <xf numFmtId="204" fontId="0" fillId="0" borderId="14" xfId="62" applyNumberFormat="1" applyFont="1" applyFill="1" applyBorder="1" applyAlignment="1">
      <alignment horizontal="right" vertical="center" wrapText="1" inden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1" fontId="0" fillId="0" borderId="17" xfId="62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62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13" xfId="62" applyNumberFormat="1" applyFont="1" applyFill="1" applyBorder="1" applyAlignment="1">
      <alignment horizontal="center" vertical="center" wrapText="1"/>
    </xf>
    <xf numFmtId="0" fontId="0" fillId="0" borderId="17" xfId="62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14" xfId="62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62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1" fontId="0" fillId="0" borderId="33" xfId="0" applyNumberFormat="1" applyFont="1" applyFill="1" applyBorder="1" applyAlignment="1">
      <alignment horizontal="center" vertical="center" wrapText="1"/>
    </xf>
    <xf numFmtId="193" fontId="0" fillId="0" borderId="18" xfId="62" applyNumberFormat="1" applyFont="1" applyFill="1" applyBorder="1" applyAlignment="1">
      <alignment horizontal="right" vertical="center" wrapText="1" indent="1"/>
    </xf>
    <xf numFmtId="204" fontId="0" fillId="0" borderId="18" xfId="62" applyNumberFormat="1" applyFont="1" applyFill="1" applyBorder="1" applyAlignment="1">
      <alignment horizontal="right" vertical="center" wrapText="1" indent="1"/>
    </xf>
    <xf numFmtId="193" fontId="0" fillId="0" borderId="13" xfId="62" applyNumberFormat="1" applyFont="1" applyFill="1" applyBorder="1" applyAlignment="1">
      <alignment horizontal="right" vertical="center" wrapText="1" indent="1"/>
    </xf>
    <xf numFmtId="193" fontId="0" fillId="0" borderId="17" xfId="62" applyNumberFormat="1" applyFont="1" applyFill="1" applyBorder="1" applyAlignment="1">
      <alignment horizontal="right" vertical="center" wrapText="1" indent="1"/>
    </xf>
    <xf numFmtId="204" fontId="0" fillId="0" borderId="17" xfId="62" applyNumberFormat="1" applyFont="1" applyFill="1" applyBorder="1" applyAlignment="1">
      <alignment horizontal="right" vertical="center" wrapText="1" indent="1"/>
    </xf>
    <xf numFmtId="193" fontId="0" fillId="0" borderId="14" xfId="62" applyNumberFormat="1" applyFont="1" applyFill="1" applyBorder="1" applyAlignment="1">
      <alignment horizontal="right" vertical="center" wrapText="1" indent="1"/>
    </xf>
    <xf numFmtId="193" fontId="0" fillId="0" borderId="32" xfId="62" applyNumberFormat="1" applyFont="1" applyFill="1" applyBorder="1" applyAlignment="1">
      <alignment horizontal="right" vertical="center" wrapText="1" indent="1"/>
    </xf>
    <xf numFmtId="204" fontId="0" fillId="0" borderId="32" xfId="62" applyNumberFormat="1" applyFont="1" applyFill="1" applyBorder="1" applyAlignment="1">
      <alignment horizontal="right" vertical="center" wrapText="1" indent="1"/>
    </xf>
    <xf numFmtId="193" fontId="0" fillId="0" borderId="24" xfId="62" applyNumberFormat="1" applyFont="1" applyFill="1" applyBorder="1" applyAlignment="1">
      <alignment horizontal="right" vertical="center" wrapText="1" indent="1"/>
    </xf>
    <xf numFmtId="3" fontId="2" fillId="0" borderId="31" xfId="62" applyNumberFormat="1" applyFont="1" applyFill="1" applyBorder="1" applyAlignment="1">
      <alignment horizontal="right" vertical="center" wrapText="1" indent="1"/>
    </xf>
    <xf numFmtId="3" fontId="2" fillId="0" borderId="34" xfId="62" applyNumberFormat="1" applyFont="1" applyFill="1" applyBorder="1" applyAlignment="1">
      <alignment horizontal="right" vertical="center" wrapText="1" indent="1"/>
    </xf>
    <xf numFmtId="3" fontId="2" fillId="0" borderId="35" xfId="62" applyNumberFormat="1" applyFont="1" applyFill="1" applyBorder="1" applyAlignment="1">
      <alignment horizontal="right" vertical="center" wrapText="1" indent="1"/>
    </xf>
    <xf numFmtId="3" fontId="2" fillId="0" borderId="36" xfId="62" applyNumberFormat="1" applyFont="1" applyFill="1" applyBorder="1" applyAlignment="1">
      <alignment horizontal="right" vertical="center" wrapText="1" indent="1"/>
    </xf>
    <xf numFmtId="3" fontId="2" fillId="0" borderId="37" xfId="62" applyNumberFormat="1" applyFont="1" applyFill="1" applyBorder="1" applyAlignment="1">
      <alignment horizontal="right" vertical="center" wrapText="1" indent="1"/>
    </xf>
    <xf numFmtId="193" fontId="0" fillId="0" borderId="11" xfId="62" applyNumberFormat="1" applyFont="1" applyFill="1" applyBorder="1" applyAlignment="1">
      <alignment horizontal="right" vertical="center" wrapText="1" indent="1"/>
    </xf>
    <xf numFmtId="204" fontId="0" fillId="0" borderId="11" xfId="62" applyNumberFormat="1" applyFont="1" applyFill="1" applyBorder="1" applyAlignment="1">
      <alignment horizontal="right" vertical="center" wrapText="1" indent="1"/>
    </xf>
    <xf numFmtId="193" fontId="0" fillId="0" borderId="38" xfId="62" applyNumberFormat="1" applyFont="1" applyFill="1" applyBorder="1" applyAlignment="1">
      <alignment horizontal="right" vertical="center" wrapText="1" indent="1"/>
    </xf>
    <xf numFmtId="204" fontId="0" fillId="0" borderId="38" xfId="62" applyNumberFormat="1" applyFont="1" applyFill="1" applyBorder="1" applyAlignment="1">
      <alignment horizontal="right" vertical="center" wrapText="1" indent="1"/>
    </xf>
    <xf numFmtId="193" fontId="0" fillId="0" borderId="33" xfId="62" applyNumberFormat="1" applyFont="1" applyFill="1" applyBorder="1" applyAlignment="1">
      <alignment horizontal="right" vertical="center" wrapText="1" indent="1"/>
    </xf>
    <xf numFmtId="204" fontId="0" fillId="0" borderId="33" xfId="62" applyNumberFormat="1" applyFont="1" applyFill="1" applyBorder="1" applyAlignment="1">
      <alignment horizontal="right" vertical="center" wrapText="1" indent="1"/>
    </xf>
    <xf numFmtId="3" fontId="0" fillId="0" borderId="39" xfId="62" applyNumberFormat="1" applyFont="1" applyFill="1" applyBorder="1" applyAlignment="1">
      <alignment horizontal="right" vertical="center" wrapText="1" indent="1"/>
    </xf>
    <xf numFmtId="3" fontId="2" fillId="0" borderId="40" xfId="62" applyNumberFormat="1" applyFont="1" applyFill="1" applyBorder="1" applyAlignment="1">
      <alignment horizontal="right" vertical="center" wrapText="1" indent="1"/>
    </xf>
    <xf numFmtId="2" fontId="0" fillId="0" borderId="13" xfId="0" applyNumberFormat="1" applyFont="1" applyFill="1" applyBorder="1" applyAlignment="1">
      <alignment horizontal="right" vertical="center" wrapText="1" indent="1"/>
    </xf>
    <xf numFmtId="3" fontId="0" fillId="0" borderId="13" xfId="62" applyNumberFormat="1" applyFont="1" applyFill="1" applyBorder="1" applyAlignment="1">
      <alignment horizontal="right" vertical="center" wrapText="1" indent="1"/>
    </xf>
    <xf numFmtId="3" fontId="0" fillId="0" borderId="14" xfId="62" applyNumberFormat="1" applyFont="1" applyFill="1" applyBorder="1" applyAlignment="1">
      <alignment horizontal="right" vertical="center" wrapText="1" indent="1"/>
    </xf>
    <xf numFmtId="3" fontId="2" fillId="0" borderId="23" xfId="62" applyNumberFormat="1" applyFont="1" applyFill="1" applyBorder="1" applyAlignment="1">
      <alignment horizontal="right" vertical="center" wrapText="1" indent="1"/>
    </xf>
    <xf numFmtId="3" fontId="2" fillId="0" borderId="29" xfId="62" applyNumberFormat="1" applyFont="1" applyFill="1" applyBorder="1" applyAlignment="1">
      <alignment horizontal="right" vertical="center" wrapText="1" indent="1"/>
    </xf>
    <xf numFmtId="3" fontId="0" fillId="0" borderId="18" xfId="62" applyNumberFormat="1" applyFont="1" applyFill="1" applyBorder="1" applyAlignment="1">
      <alignment horizontal="right" vertical="center" wrapText="1" indent="1"/>
    </xf>
    <xf numFmtId="3" fontId="0" fillId="0" borderId="17" xfId="62" applyNumberFormat="1" applyFont="1" applyFill="1" applyBorder="1" applyAlignment="1">
      <alignment horizontal="right" vertical="center" wrapText="1" indent="1"/>
    </xf>
    <xf numFmtId="195" fontId="0" fillId="0" borderId="41" xfId="62" applyNumberFormat="1" applyFont="1" applyFill="1" applyBorder="1" applyAlignment="1">
      <alignment horizontal="right" vertical="center" wrapText="1" indent="1"/>
    </xf>
    <xf numFmtId="195" fontId="0" fillId="0" borderId="42" xfId="62" applyNumberFormat="1" applyFont="1" applyFill="1" applyBorder="1" applyAlignment="1">
      <alignment horizontal="right" vertical="center" wrapText="1" indent="1"/>
    </xf>
    <xf numFmtId="195" fontId="0" fillId="0" borderId="43" xfId="62" applyNumberFormat="1" applyFont="1" applyFill="1" applyBorder="1" applyAlignment="1">
      <alignment horizontal="right" vertical="center" wrapText="1" indent="1"/>
    </xf>
    <xf numFmtId="195" fontId="0" fillId="0" borderId="44" xfId="62" applyNumberFormat="1" applyFont="1" applyFill="1" applyBorder="1" applyAlignment="1">
      <alignment horizontal="right" vertical="center" wrapText="1" indent="1"/>
    </xf>
    <xf numFmtId="3" fontId="0" fillId="0" borderId="11" xfId="62" applyNumberFormat="1" applyFont="1" applyFill="1" applyBorder="1" applyAlignment="1">
      <alignment horizontal="right" vertical="center" wrapText="1" indent="1"/>
    </xf>
    <xf numFmtId="195" fontId="0" fillId="0" borderId="45" xfId="62" applyNumberFormat="1" applyFont="1" applyFill="1" applyBorder="1" applyAlignment="1">
      <alignment horizontal="right" vertical="center" wrapText="1" indent="1"/>
    </xf>
    <xf numFmtId="3" fontId="2" fillId="0" borderId="41" xfId="62" applyNumberFormat="1" applyFont="1" applyFill="1" applyBorder="1" applyAlignment="1">
      <alignment horizontal="right" vertical="center" wrapText="1" indent="1"/>
    </xf>
    <xf numFmtId="3" fontId="2" fillId="0" borderId="42" xfId="62" applyNumberFormat="1" applyFont="1" applyFill="1" applyBorder="1" applyAlignment="1">
      <alignment horizontal="right" vertical="center" wrapText="1" indent="1"/>
    </xf>
    <xf numFmtId="195" fontId="0" fillId="0" borderId="22" xfId="62" applyNumberFormat="1" applyFont="1" applyFill="1" applyBorder="1" applyAlignment="1">
      <alignment horizontal="right" vertical="center" wrapText="1" indent="1"/>
    </xf>
    <xf numFmtId="195" fontId="0" fillId="0" borderId="46" xfId="62" applyNumberFormat="1" applyFont="1" applyFill="1" applyBorder="1" applyAlignment="1">
      <alignment horizontal="right" vertical="center" wrapText="1" inden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 wrapText="1"/>
    </xf>
    <xf numFmtId="19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95" fontId="0" fillId="0" borderId="0" xfId="62" applyNumberFormat="1" applyFont="1" applyFill="1" applyAlignment="1">
      <alignment/>
    </xf>
    <xf numFmtId="3" fontId="0" fillId="0" borderId="32" xfId="62" applyNumberFormat="1" applyFont="1" applyFill="1" applyBorder="1" applyAlignment="1">
      <alignment horizontal="right" vertical="center" wrapText="1" indent="1"/>
    </xf>
    <xf numFmtId="3" fontId="0" fillId="0" borderId="38" xfId="62" applyNumberFormat="1" applyFont="1" applyFill="1" applyBorder="1" applyAlignment="1">
      <alignment horizontal="right" vertical="center" wrapText="1" indent="1"/>
    </xf>
    <xf numFmtId="195" fontId="0" fillId="0" borderId="48" xfId="62" applyNumberFormat="1" applyFont="1" applyFill="1" applyBorder="1" applyAlignment="1">
      <alignment horizontal="right" vertical="center" wrapText="1" indent="1"/>
    </xf>
    <xf numFmtId="195" fontId="0" fillId="0" borderId="0" xfId="62" applyNumberFormat="1" applyFont="1" applyFill="1" applyBorder="1" applyAlignment="1">
      <alignment horizontal="right" vertical="center" wrapText="1" indent="1"/>
    </xf>
    <xf numFmtId="0" fontId="0" fillId="0" borderId="38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8" xfId="62" applyNumberFormat="1" applyFont="1" applyFill="1" applyBorder="1" applyAlignment="1">
      <alignment horizontal="center" vertical="center" wrapText="1"/>
    </xf>
    <xf numFmtId="49" fontId="0" fillId="0" borderId="32" xfId="62" applyNumberFormat="1" applyFont="1" applyFill="1" applyBorder="1" applyAlignment="1">
      <alignment horizontal="center" vertical="center" wrapText="1"/>
    </xf>
    <xf numFmtId="49" fontId="0" fillId="0" borderId="38" xfId="62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0" fontId="0" fillId="0" borderId="33" xfId="62" applyNumberFormat="1" applyFont="1" applyFill="1" applyBorder="1" applyAlignment="1">
      <alignment horizontal="center" vertical="center" wrapText="1"/>
    </xf>
    <xf numFmtId="3" fontId="0" fillId="0" borderId="33" xfId="62" applyNumberFormat="1" applyFont="1" applyFill="1" applyBorder="1" applyAlignment="1">
      <alignment horizontal="right" vertical="center" wrapText="1" indent="1"/>
    </xf>
    <xf numFmtId="195" fontId="0" fillId="0" borderId="39" xfId="62" applyNumberFormat="1" applyFont="1" applyFill="1" applyBorder="1" applyAlignment="1">
      <alignment horizontal="right" vertical="center" wrapText="1" indent="1"/>
    </xf>
    <xf numFmtId="3" fontId="2" fillId="0" borderId="27" xfId="62" applyNumberFormat="1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>
      <alignment horizontal="center"/>
    </xf>
    <xf numFmtId="3" fontId="0" fillId="0" borderId="46" xfId="62" applyNumberFormat="1" applyFont="1" applyFill="1" applyBorder="1" applyAlignment="1">
      <alignment horizontal="right" vertical="center" wrapText="1" indent="1"/>
    </xf>
    <xf numFmtId="187" fontId="0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95" fontId="0" fillId="0" borderId="0" xfId="62" applyNumberFormat="1" applyFont="1" applyFill="1" applyAlignment="1">
      <alignment horizontal="center"/>
    </xf>
    <xf numFmtId="171" fontId="0" fillId="0" borderId="0" xfId="0" applyNumberFormat="1" applyFont="1" applyFill="1" applyAlignment="1">
      <alignment/>
    </xf>
    <xf numFmtId="0" fontId="7" fillId="0" borderId="51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textRotation="45"/>
    </xf>
    <xf numFmtId="0" fontId="0" fillId="0" borderId="52" xfId="0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196" fontId="0" fillId="0" borderId="52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53" xfId="0" applyNumberFormat="1" applyFont="1" applyFill="1" applyBorder="1" applyAlignment="1">
      <alignment horizontal="left" vertical="center" wrapText="1"/>
    </xf>
    <xf numFmtId="0" fontId="0" fillId="0" borderId="54" xfId="0" applyNumberFormat="1" applyFont="1" applyFill="1" applyBorder="1" applyAlignment="1">
      <alignment horizontal="left" vertical="center" wrapText="1"/>
    </xf>
    <xf numFmtId="195" fontId="0" fillId="0" borderId="0" xfId="62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195" fontId="0" fillId="0" borderId="0" xfId="6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55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9" xfId="0" applyFont="1" applyFill="1" applyBorder="1" applyAlignment="1">
      <alignment/>
    </xf>
    <xf numFmtId="0" fontId="57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Alignment="1">
      <alignment horizontal="right"/>
    </xf>
    <xf numFmtId="0" fontId="0" fillId="0" borderId="49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19" fillId="0" borderId="57" xfId="0" applyFont="1" applyFill="1" applyBorder="1" applyAlignment="1">
      <alignment/>
    </xf>
    <xf numFmtId="0" fontId="58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60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6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195" fontId="4" fillId="0" borderId="70" xfId="62" applyNumberFormat="1" applyFont="1" applyFill="1" applyBorder="1" applyAlignment="1">
      <alignment horizontal="right" vertical="center" wrapText="1" indent="1"/>
    </xf>
    <xf numFmtId="195" fontId="4" fillId="0" borderId="25" xfId="62" applyNumberFormat="1" applyFont="1" applyFill="1" applyBorder="1" applyAlignment="1">
      <alignment horizontal="right" vertical="center" wrapText="1" indent="1"/>
    </xf>
    <xf numFmtId="0" fontId="3" fillId="0" borderId="72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195" fontId="3" fillId="0" borderId="15" xfId="62" applyNumberFormat="1" applyFont="1" applyFill="1" applyBorder="1" applyAlignment="1">
      <alignment horizontal="right" vertical="center" wrapText="1" indent="1"/>
    </xf>
    <xf numFmtId="195" fontId="3" fillId="0" borderId="22" xfId="62" applyNumberFormat="1" applyFont="1" applyFill="1" applyBorder="1" applyAlignment="1">
      <alignment horizontal="right" vertical="center" wrapText="1" indent="1"/>
    </xf>
    <xf numFmtId="195" fontId="3" fillId="0" borderId="62" xfId="62" applyNumberFormat="1" applyFont="1" applyFill="1" applyBorder="1" applyAlignment="1">
      <alignment horizontal="right" vertical="center" wrapText="1" indent="1"/>
    </xf>
    <xf numFmtId="195" fontId="3" fillId="0" borderId="30" xfId="62" applyNumberFormat="1" applyFont="1" applyFill="1" applyBorder="1" applyAlignment="1">
      <alignment horizontal="right" vertical="center" wrapText="1" inden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95" fontId="3" fillId="0" borderId="19" xfId="62" applyNumberFormat="1" applyFont="1" applyFill="1" applyBorder="1" applyAlignment="1">
      <alignment horizontal="right" vertical="center" wrapText="1" indent="1"/>
    </xf>
    <xf numFmtId="195" fontId="3" fillId="0" borderId="46" xfId="62" applyNumberFormat="1" applyFont="1" applyFill="1" applyBorder="1" applyAlignment="1">
      <alignment horizontal="right" vertical="center" wrapText="1" indent="1"/>
    </xf>
    <xf numFmtId="195" fontId="3" fillId="0" borderId="26" xfId="62" applyNumberFormat="1" applyFont="1" applyFill="1" applyBorder="1" applyAlignment="1">
      <alignment horizontal="right" vertical="center" wrapText="1" indent="1"/>
    </xf>
    <xf numFmtId="195" fontId="3" fillId="0" borderId="39" xfId="62" applyNumberFormat="1" applyFont="1" applyFill="1" applyBorder="1" applyAlignment="1">
      <alignment horizontal="right" vertical="center" wrapText="1" indent="1"/>
    </xf>
    <xf numFmtId="0" fontId="0" fillId="0" borderId="63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71" xfId="0" applyNumberFormat="1" applyFont="1" applyFill="1" applyBorder="1" applyAlignment="1">
      <alignment horizontal="left" vertical="center" wrapText="1"/>
    </xf>
    <xf numFmtId="0" fontId="0" fillId="0" borderId="53" xfId="0" applyNumberFormat="1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textRotation="45"/>
    </xf>
    <xf numFmtId="0" fontId="6" fillId="0" borderId="73" xfId="0" applyFont="1" applyFill="1" applyBorder="1" applyAlignment="1">
      <alignment horizontal="left" textRotation="45"/>
    </xf>
    <xf numFmtId="0" fontId="6" fillId="0" borderId="74" xfId="0" applyFont="1" applyFill="1" applyBorder="1" applyAlignment="1">
      <alignment horizontal="left" textRotation="45"/>
    </xf>
    <xf numFmtId="0" fontId="0" fillId="0" borderId="75" xfId="0" applyNumberFormat="1" applyFont="1" applyFill="1" applyBorder="1" applyAlignment="1">
      <alignment horizontal="left" vertical="center" wrapText="1"/>
    </xf>
    <xf numFmtId="0" fontId="0" fillId="0" borderId="54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195" fontId="4" fillId="0" borderId="62" xfId="62" applyNumberFormat="1" applyFont="1" applyFill="1" applyBorder="1" applyAlignment="1">
      <alignment horizontal="right" vertical="center" wrapText="1" indent="1"/>
    </xf>
    <xf numFmtId="195" fontId="4" fillId="0" borderId="30" xfId="62" applyNumberFormat="1" applyFont="1" applyFill="1" applyBorder="1" applyAlignment="1">
      <alignment horizontal="right" vertical="center" wrapText="1" indent="1"/>
    </xf>
    <xf numFmtId="0" fontId="3" fillId="0" borderId="76" xfId="0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Fill="1" applyBorder="1" applyAlignment="1">
      <alignment horizontal="left" textRotation="45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80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textRotation="90" wrapText="1"/>
    </xf>
    <xf numFmtId="0" fontId="19" fillId="0" borderId="25" xfId="0" applyFont="1" applyFill="1" applyBorder="1" applyAlignment="1">
      <alignment horizontal="center"/>
    </xf>
    <xf numFmtId="0" fontId="19" fillId="0" borderId="73" xfId="0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57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left" vertical="center" indent="1"/>
    </xf>
    <xf numFmtId="0" fontId="4" fillId="0" borderId="41" xfId="0" applyFont="1" applyFill="1" applyBorder="1" applyAlignment="1">
      <alignment horizontal="left" vertical="center" indent="1"/>
    </xf>
    <xf numFmtId="0" fontId="4" fillId="0" borderId="27" xfId="0" applyFont="1" applyFill="1" applyBorder="1" applyAlignment="1">
      <alignment horizontal="left" vertical="center" indent="1"/>
    </xf>
    <xf numFmtId="195" fontId="4" fillId="0" borderId="26" xfId="62" applyNumberFormat="1" applyFont="1" applyFill="1" applyBorder="1" applyAlignment="1">
      <alignment horizontal="right" vertical="center" wrapText="1" indent="1"/>
    </xf>
    <xf numFmtId="195" fontId="4" fillId="0" borderId="39" xfId="62" applyNumberFormat="1" applyFont="1" applyFill="1" applyBorder="1" applyAlignment="1">
      <alignment horizontal="right" vertical="center" wrapText="1" indent="1"/>
    </xf>
    <xf numFmtId="0" fontId="4" fillId="0" borderId="7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right" vertical="top"/>
    </xf>
    <xf numFmtId="0" fontId="3" fillId="0" borderId="43" xfId="0" applyFont="1" applyFill="1" applyBorder="1" applyAlignment="1">
      <alignment horizontal="right" vertical="top"/>
    </xf>
    <xf numFmtId="0" fontId="3" fillId="0" borderId="83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76" xfId="0" applyFont="1" applyFill="1" applyBorder="1" applyAlignment="1">
      <alignment horizontal="right" vertical="top"/>
    </xf>
    <xf numFmtId="0" fontId="3" fillId="0" borderId="77" xfId="0" applyFont="1" applyFill="1" applyBorder="1" applyAlignment="1">
      <alignment horizontal="right" vertical="top"/>
    </xf>
    <xf numFmtId="195" fontId="3" fillId="0" borderId="61" xfId="62" applyNumberFormat="1" applyFont="1" applyFill="1" applyBorder="1" applyAlignment="1">
      <alignment horizontal="center" vertical="center" wrapText="1"/>
    </xf>
    <xf numFmtId="195" fontId="3" fillId="0" borderId="29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7"/>
  <sheetViews>
    <sheetView view="pageBreakPreview" zoomScale="55" zoomScaleNormal="85" zoomScaleSheetLayoutView="55" zoomScalePageLayoutView="0" workbookViewId="0" topLeftCell="A1">
      <selection activeCell="P67" sqref="P67"/>
    </sheetView>
  </sheetViews>
  <sheetFormatPr defaultColWidth="9.140625" defaultRowHeight="12.75"/>
  <cols>
    <col min="1" max="1" width="4.7109375" style="4" customWidth="1"/>
    <col min="2" max="2" width="10.7109375" style="4" customWidth="1"/>
    <col min="3" max="3" width="56.28125" style="4" customWidth="1"/>
    <col min="4" max="4" width="9.7109375" style="4" customWidth="1"/>
    <col min="5" max="5" width="18.8515625" style="4" customWidth="1"/>
    <col min="6" max="6" width="9.7109375" style="4" customWidth="1"/>
    <col min="7" max="8" width="14.7109375" style="4" customWidth="1"/>
    <col min="9" max="9" width="12.7109375" style="4" customWidth="1"/>
    <col min="10" max="10" width="10.7109375" style="4" customWidth="1"/>
    <col min="11" max="12" width="14.7109375" style="4" customWidth="1"/>
    <col min="13" max="13" width="15.7109375" style="4" customWidth="1"/>
    <col min="14" max="14" width="22.140625" style="108" customWidth="1"/>
    <col min="15" max="15" width="21.8515625" style="4" customWidth="1"/>
    <col min="16" max="18" width="11.57421875" style="4" bestFit="1" customWidth="1"/>
    <col min="19" max="16384" width="9.140625" style="4" customWidth="1"/>
  </cols>
  <sheetData>
    <row r="2" spans="1:14" ht="19.5" customHeight="1">
      <c r="A2" s="246" t="s">
        <v>12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9.5" customHeight="1">
      <c r="A3" s="246" t="s">
        <v>107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4" ht="19.5" customHeight="1" thickBot="1">
      <c r="A4" s="250" t="e">
        <f>#REF!</f>
        <v>#REF!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1:14" ht="45" customHeight="1">
      <c r="A5" s="251" t="s">
        <v>3</v>
      </c>
      <c r="B5" s="237" t="s">
        <v>2</v>
      </c>
      <c r="C5" s="238"/>
      <c r="D5" s="231" t="s">
        <v>6</v>
      </c>
      <c r="E5" s="257" t="s">
        <v>97</v>
      </c>
      <c r="F5" s="258"/>
      <c r="G5" s="258"/>
      <c r="H5" s="259"/>
      <c r="I5" s="231" t="s">
        <v>8</v>
      </c>
      <c r="J5" s="231" t="s">
        <v>7</v>
      </c>
      <c r="K5" s="231" t="s">
        <v>9</v>
      </c>
      <c r="L5" s="214" t="s">
        <v>114</v>
      </c>
      <c r="M5" s="231" t="s">
        <v>0</v>
      </c>
      <c r="N5" s="269" t="s">
        <v>4</v>
      </c>
    </row>
    <row r="6" spans="1:14" ht="69.75" customHeight="1" thickBot="1">
      <c r="A6" s="252"/>
      <c r="B6" s="239"/>
      <c r="C6" s="240"/>
      <c r="D6" s="232"/>
      <c r="E6" s="16" t="s">
        <v>96</v>
      </c>
      <c r="F6" s="16" t="s">
        <v>100</v>
      </c>
      <c r="G6" s="8" t="s">
        <v>10</v>
      </c>
      <c r="H6" s="8" t="s">
        <v>5</v>
      </c>
      <c r="I6" s="232"/>
      <c r="J6" s="232"/>
      <c r="K6" s="232"/>
      <c r="L6" s="215"/>
      <c r="M6" s="232"/>
      <c r="N6" s="270"/>
    </row>
    <row r="7" spans="1:14" ht="13.5" thickBot="1">
      <c r="A7" s="122">
        <v>1</v>
      </c>
      <c r="B7" s="229">
        <v>2</v>
      </c>
      <c r="C7" s="230"/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10</v>
      </c>
      <c r="L7" s="116">
        <v>11</v>
      </c>
      <c r="M7" s="116">
        <v>12</v>
      </c>
      <c r="N7" s="123">
        <v>13</v>
      </c>
    </row>
    <row r="8" spans="1:14" ht="19.5" customHeight="1" thickBot="1">
      <c r="A8" s="247" t="s">
        <v>108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9"/>
    </row>
    <row r="9" spans="1:14" ht="13.5" customHeight="1">
      <c r="A9" s="48">
        <v>1</v>
      </c>
      <c r="B9" s="223" t="s">
        <v>22</v>
      </c>
      <c r="C9" s="223"/>
      <c r="D9" s="49" t="s">
        <v>1</v>
      </c>
      <c r="E9" s="22">
        <v>422070103314101</v>
      </c>
      <c r="F9" s="35" t="s">
        <v>98</v>
      </c>
      <c r="G9" s="74" t="e">
        <f>#REF!</f>
        <v>#REF!</v>
      </c>
      <c r="H9" s="66" t="e">
        <f>#REF!</f>
        <v>#REF!</v>
      </c>
      <c r="I9" s="67" t="e">
        <f>H9-G9</f>
        <v>#REF!</v>
      </c>
      <c r="J9" s="50">
        <v>7200</v>
      </c>
      <c r="K9" s="93" t="e">
        <f>ROUND(I9*J9,0)</f>
        <v>#REF!</v>
      </c>
      <c r="L9" s="95" t="e">
        <f>#REF!</f>
        <v>#REF!</v>
      </c>
      <c r="M9" s="75" t="e">
        <f>K9+L9</f>
        <v>#REF!</v>
      </c>
      <c r="N9" s="51"/>
    </row>
    <row r="10" spans="1:14" ht="13.5" customHeight="1">
      <c r="A10" s="18">
        <v>2</v>
      </c>
      <c r="B10" s="226" t="s">
        <v>23</v>
      </c>
      <c r="C10" s="227"/>
      <c r="D10" s="19" t="s">
        <v>1</v>
      </c>
      <c r="E10" s="23">
        <v>422070103314102</v>
      </c>
      <c r="F10" s="36" t="s">
        <v>98</v>
      </c>
      <c r="G10" s="68" t="e">
        <f>#REF!</f>
        <v>#REF!</v>
      </c>
      <c r="H10" s="68" t="e">
        <f>#REF!</f>
        <v>#REF!</v>
      </c>
      <c r="I10" s="29" t="e">
        <f>H10-G10</f>
        <v>#REF!</v>
      </c>
      <c r="J10" s="52">
        <v>7200</v>
      </c>
      <c r="K10" s="89" t="e">
        <f>ROUND(I10*J10,0)</f>
        <v>#REF!</v>
      </c>
      <c r="L10" s="96" t="e">
        <f>#REF!</f>
        <v>#REF!</v>
      </c>
      <c r="M10" s="27" t="e">
        <f>K10+L10</f>
        <v>#REF!</v>
      </c>
      <c r="N10" s="34"/>
    </row>
    <row r="11" spans="1:14" ht="13.5" customHeight="1" thickBot="1">
      <c r="A11" s="20">
        <v>3</v>
      </c>
      <c r="B11" s="224" t="s">
        <v>24</v>
      </c>
      <c r="C11" s="224"/>
      <c r="D11" s="21" t="s">
        <v>1</v>
      </c>
      <c r="E11" s="37">
        <v>422070103314201</v>
      </c>
      <c r="F11" s="38" t="s">
        <v>98</v>
      </c>
      <c r="G11" s="69" t="e">
        <f>#REF!</f>
        <v>#REF!</v>
      </c>
      <c r="H11" s="69" t="e">
        <f>#REF!</f>
        <v>#REF!</v>
      </c>
      <c r="I11" s="29" t="e">
        <f>H11-G11</f>
        <v>#REF!</v>
      </c>
      <c r="J11" s="53">
        <v>7200</v>
      </c>
      <c r="K11" s="94" t="e">
        <f>ROUND(I11*J11,0)</f>
        <v>#REF!</v>
      </c>
      <c r="L11" s="97" t="e">
        <f>#REF!</f>
        <v>#REF!</v>
      </c>
      <c r="M11" s="76" t="e">
        <f>K11+L11</f>
        <v>#REF!</v>
      </c>
      <c r="N11" s="54"/>
    </row>
    <row r="12" spans="1:14" ht="13.5" customHeight="1">
      <c r="A12" s="48">
        <v>4</v>
      </c>
      <c r="B12" s="223" t="s">
        <v>25</v>
      </c>
      <c r="C12" s="223"/>
      <c r="D12" s="49" t="s">
        <v>32</v>
      </c>
      <c r="E12" s="22">
        <v>422080071214101</v>
      </c>
      <c r="F12" s="39" t="s">
        <v>98</v>
      </c>
      <c r="G12" s="66" t="e">
        <f>#REF!</f>
        <v>#REF!</v>
      </c>
      <c r="H12" s="66" t="e">
        <f>#REF!</f>
        <v>#REF!</v>
      </c>
      <c r="I12" s="67" t="e">
        <f>H12-G12</f>
        <v>#REF!</v>
      </c>
      <c r="J12" s="50">
        <v>18000</v>
      </c>
      <c r="K12" s="93" t="e">
        <f>ROUND(I12*J12,0)</f>
        <v>#REF!</v>
      </c>
      <c r="L12" s="95" t="e">
        <f>#REF!</f>
        <v>#REF!</v>
      </c>
      <c r="M12" s="75"/>
      <c r="N12" s="51"/>
    </row>
    <row r="13" spans="1:14" ht="13.5" customHeight="1">
      <c r="A13" s="18">
        <v>5</v>
      </c>
      <c r="B13" s="222" t="s">
        <v>26</v>
      </c>
      <c r="C13" s="222"/>
      <c r="D13" s="19" t="s">
        <v>32</v>
      </c>
      <c r="E13" s="23">
        <v>422080071214201</v>
      </c>
      <c r="F13" s="36" t="s">
        <v>98</v>
      </c>
      <c r="G13" s="68" t="e">
        <f>#REF!</f>
        <v>#REF!</v>
      </c>
      <c r="H13" s="68" t="e">
        <f>#REF!</f>
        <v>#REF!</v>
      </c>
      <c r="I13" s="29" t="e">
        <f>H13-G13</f>
        <v>#REF!</v>
      </c>
      <c r="J13" s="52">
        <v>18000</v>
      </c>
      <c r="K13" s="89" t="e">
        <f>ROUND(I13*J13,0)</f>
        <v>#REF!</v>
      </c>
      <c r="L13" s="96" t="e">
        <f>#REF!</f>
        <v>#REF!</v>
      </c>
      <c r="M13" s="27"/>
      <c r="N13" s="34"/>
    </row>
    <row r="14" spans="1:14" ht="13.5" customHeight="1">
      <c r="A14" s="241" t="s">
        <v>19</v>
      </c>
      <c r="B14" s="242"/>
      <c r="C14" s="57"/>
      <c r="D14" s="19" t="s">
        <v>20</v>
      </c>
      <c r="E14" s="40" t="s">
        <v>32</v>
      </c>
      <c r="F14" s="36" t="s">
        <v>32</v>
      </c>
      <c r="G14" s="88" t="s">
        <v>32</v>
      </c>
      <c r="H14" s="88" t="s">
        <v>32</v>
      </c>
      <c r="I14" s="88" t="s">
        <v>32</v>
      </c>
      <c r="J14" s="36" t="s">
        <v>32</v>
      </c>
      <c r="K14" s="89" t="e">
        <f>SUM(K12:K13)-SUM(K15:K17)</f>
        <v>#REF!</v>
      </c>
      <c r="L14" s="96" t="e">
        <f>#REF!</f>
        <v>#REF!</v>
      </c>
      <c r="M14" s="27" t="e">
        <f>K14+L14</f>
        <v>#REF!</v>
      </c>
      <c r="N14" s="34"/>
    </row>
    <row r="15" spans="1:14" ht="13.5" customHeight="1">
      <c r="A15" s="241"/>
      <c r="B15" s="242"/>
      <c r="C15" s="57" t="s">
        <v>27</v>
      </c>
      <c r="D15" s="19" t="s">
        <v>21</v>
      </c>
      <c r="E15" s="40" t="s">
        <v>32</v>
      </c>
      <c r="F15" s="36" t="s">
        <v>98</v>
      </c>
      <c r="G15" s="68" t="e">
        <f>#REF!</f>
        <v>#REF!</v>
      </c>
      <c r="H15" s="68" t="e">
        <f>#REF!</f>
        <v>#REF!</v>
      </c>
      <c r="I15" s="29" t="e">
        <f>H15-G15</f>
        <v>#REF!</v>
      </c>
      <c r="J15" s="52">
        <v>7200</v>
      </c>
      <c r="K15" s="89" t="e">
        <f>ROUND(I15*J15,0)</f>
        <v>#REF!</v>
      </c>
      <c r="L15" s="96" t="e">
        <f>#REF!</f>
        <v>#REF!</v>
      </c>
      <c r="M15" s="27" t="e">
        <f>K15+L15</f>
        <v>#REF!</v>
      </c>
      <c r="N15" s="34" t="s">
        <v>37</v>
      </c>
    </row>
    <row r="16" spans="1:14" ht="13.5" customHeight="1">
      <c r="A16" s="241"/>
      <c r="B16" s="242"/>
      <c r="C16" s="57" t="s">
        <v>28</v>
      </c>
      <c r="D16" s="19" t="s">
        <v>21</v>
      </c>
      <c r="E16" s="40" t="s">
        <v>32</v>
      </c>
      <c r="F16" s="36" t="s">
        <v>98</v>
      </c>
      <c r="G16" s="68" t="e">
        <f>#REF!</f>
        <v>#REF!</v>
      </c>
      <c r="H16" s="68" t="e">
        <f>#REF!</f>
        <v>#REF!</v>
      </c>
      <c r="I16" s="29" t="e">
        <f>H16-G16</f>
        <v>#REF!</v>
      </c>
      <c r="J16" s="52">
        <v>7200</v>
      </c>
      <c r="K16" s="89" t="e">
        <f>ROUND(I16*J16,0)</f>
        <v>#REF!</v>
      </c>
      <c r="L16" s="96" t="e">
        <f>#REF!</f>
        <v>#REF!</v>
      </c>
      <c r="M16" s="27" t="e">
        <f>K16+L16</f>
        <v>#REF!</v>
      </c>
      <c r="N16" s="34" t="s">
        <v>37</v>
      </c>
    </row>
    <row r="17" spans="1:14" ht="13.5" customHeight="1" thickBot="1">
      <c r="A17" s="243"/>
      <c r="B17" s="244"/>
      <c r="C17" s="58" t="s">
        <v>29</v>
      </c>
      <c r="D17" s="21" t="s">
        <v>21</v>
      </c>
      <c r="E17" s="42" t="s">
        <v>32</v>
      </c>
      <c r="F17" s="38" t="s">
        <v>98</v>
      </c>
      <c r="G17" s="69" t="e">
        <f>#REF!</f>
        <v>#REF!</v>
      </c>
      <c r="H17" s="69" t="e">
        <f>#REF!</f>
        <v>#REF!</v>
      </c>
      <c r="I17" s="70" t="e">
        <f>H17-G17</f>
        <v>#REF!</v>
      </c>
      <c r="J17" s="53">
        <v>9600</v>
      </c>
      <c r="K17" s="94" t="e">
        <f>ROUND(I17*J17,0)</f>
        <v>#REF!</v>
      </c>
      <c r="L17" s="97" t="e">
        <f>#REF!</f>
        <v>#REF!</v>
      </c>
      <c r="M17" s="76" t="e">
        <f>K17+L17</f>
        <v>#REF!</v>
      </c>
      <c r="N17" s="54" t="s">
        <v>37</v>
      </c>
    </row>
    <row r="18" spans="1:14" ht="13.5" customHeight="1">
      <c r="A18" s="48">
        <v>6</v>
      </c>
      <c r="B18" s="223" t="s">
        <v>30</v>
      </c>
      <c r="C18" s="223"/>
      <c r="D18" s="49" t="s">
        <v>32</v>
      </c>
      <c r="E18" s="22">
        <v>422080072214101</v>
      </c>
      <c r="F18" s="39" t="s">
        <v>98</v>
      </c>
      <c r="G18" s="66" t="e">
        <f>#REF!</f>
        <v>#REF!</v>
      </c>
      <c r="H18" s="66" t="e">
        <f>#REF!</f>
        <v>#REF!</v>
      </c>
      <c r="I18" s="67" t="e">
        <f>H18-G18</f>
        <v>#REF!</v>
      </c>
      <c r="J18" s="50">
        <v>18000</v>
      </c>
      <c r="K18" s="93" t="e">
        <f>ROUND(I18*J18,0)</f>
        <v>#REF!</v>
      </c>
      <c r="L18" s="95" t="e">
        <f>#REF!</f>
        <v>#REF!</v>
      </c>
      <c r="M18" s="75"/>
      <c r="N18" s="51"/>
    </row>
    <row r="19" spans="1:14" ht="13.5" customHeight="1">
      <c r="A19" s="18">
        <v>7</v>
      </c>
      <c r="B19" s="222" t="s">
        <v>31</v>
      </c>
      <c r="C19" s="222"/>
      <c r="D19" s="19" t="s">
        <v>32</v>
      </c>
      <c r="E19" s="23">
        <v>422080072214201</v>
      </c>
      <c r="F19" s="36" t="s">
        <v>98</v>
      </c>
      <c r="G19" s="68" t="e">
        <f>#REF!</f>
        <v>#REF!</v>
      </c>
      <c r="H19" s="68" t="e">
        <f>#REF!</f>
        <v>#REF!</v>
      </c>
      <c r="I19" s="29" t="e">
        <f>H19-G19</f>
        <v>#REF!</v>
      </c>
      <c r="J19" s="52">
        <v>18000</v>
      </c>
      <c r="K19" s="89" t="e">
        <f>ROUND(I19*J19,0)</f>
        <v>#REF!</v>
      </c>
      <c r="L19" s="96" t="e">
        <f>#REF!</f>
        <v>#REF!</v>
      </c>
      <c r="M19" s="27"/>
      <c r="N19" s="34"/>
    </row>
    <row r="20" spans="1:14" ht="13.5" customHeight="1">
      <c r="A20" s="253" t="s">
        <v>19</v>
      </c>
      <c r="B20" s="254"/>
      <c r="C20" s="57"/>
      <c r="D20" s="19" t="s">
        <v>20</v>
      </c>
      <c r="E20" s="40" t="s">
        <v>32</v>
      </c>
      <c r="F20" s="36" t="s">
        <v>32</v>
      </c>
      <c r="G20" s="88" t="s">
        <v>32</v>
      </c>
      <c r="H20" s="88" t="s">
        <v>32</v>
      </c>
      <c r="I20" s="88" t="s">
        <v>32</v>
      </c>
      <c r="J20" s="36" t="s">
        <v>32</v>
      </c>
      <c r="K20" s="89" t="e">
        <f>SUM(K18:K19)-SUM(K21:K24)</f>
        <v>#REF!</v>
      </c>
      <c r="L20" s="96" t="e">
        <f>#REF!</f>
        <v>#REF!</v>
      </c>
      <c r="M20" s="27" t="e">
        <f>K20+L20</f>
        <v>#REF!</v>
      </c>
      <c r="N20" s="34"/>
    </row>
    <row r="21" spans="1:14" ht="13.5" customHeight="1">
      <c r="A21" s="253"/>
      <c r="B21" s="254"/>
      <c r="C21" s="57" t="s">
        <v>33</v>
      </c>
      <c r="D21" s="19" t="s">
        <v>21</v>
      </c>
      <c r="E21" s="40" t="s">
        <v>32</v>
      </c>
      <c r="F21" s="36" t="s">
        <v>98</v>
      </c>
      <c r="G21" s="68" t="e">
        <f>#REF!</f>
        <v>#REF!</v>
      </c>
      <c r="H21" s="68" t="e">
        <f>#REF!</f>
        <v>#REF!</v>
      </c>
      <c r="I21" s="29" t="e">
        <f aca="true" t="shared" si="0" ref="I21:I26">H21-G21</f>
        <v>#REF!</v>
      </c>
      <c r="J21" s="52">
        <v>7200</v>
      </c>
      <c r="K21" s="89" t="e">
        <f aca="true" t="shared" si="1" ref="K21:K26">ROUND(I21*J21,0)</f>
        <v>#REF!</v>
      </c>
      <c r="L21" s="96" t="e">
        <f>#REF!</f>
        <v>#REF!</v>
      </c>
      <c r="M21" s="27" t="e">
        <f>K21+L21</f>
        <v>#REF!</v>
      </c>
      <c r="N21" s="34" t="s">
        <v>37</v>
      </c>
    </row>
    <row r="22" spans="1:14" ht="13.5" customHeight="1">
      <c r="A22" s="253"/>
      <c r="B22" s="254"/>
      <c r="C22" s="57" t="s">
        <v>34</v>
      </c>
      <c r="D22" s="19" t="s">
        <v>21</v>
      </c>
      <c r="E22" s="40" t="s">
        <v>32</v>
      </c>
      <c r="F22" s="36" t="s">
        <v>98</v>
      </c>
      <c r="G22" s="68" t="e">
        <f>#REF!</f>
        <v>#REF!</v>
      </c>
      <c r="H22" s="68" t="e">
        <f>#REF!</f>
        <v>#REF!</v>
      </c>
      <c r="I22" s="29" t="e">
        <f t="shared" si="0"/>
        <v>#REF!</v>
      </c>
      <c r="J22" s="52">
        <v>12000</v>
      </c>
      <c r="K22" s="89" t="e">
        <f t="shared" si="1"/>
        <v>#REF!</v>
      </c>
      <c r="L22" s="96" t="e">
        <f>#REF!</f>
        <v>#REF!</v>
      </c>
      <c r="M22" s="27" t="e">
        <f>K22+L22</f>
        <v>#REF!</v>
      </c>
      <c r="N22" s="34" t="s">
        <v>37</v>
      </c>
    </row>
    <row r="23" spans="1:14" ht="13.5" customHeight="1">
      <c r="A23" s="253"/>
      <c r="B23" s="254"/>
      <c r="C23" s="57" t="s">
        <v>35</v>
      </c>
      <c r="D23" s="19" t="s">
        <v>21</v>
      </c>
      <c r="E23" s="40" t="s">
        <v>32</v>
      </c>
      <c r="F23" s="36" t="s">
        <v>98</v>
      </c>
      <c r="G23" s="68" t="e">
        <f>#REF!</f>
        <v>#REF!</v>
      </c>
      <c r="H23" s="68" t="e">
        <f>#REF!</f>
        <v>#REF!</v>
      </c>
      <c r="I23" s="29" t="e">
        <f t="shared" si="0"/>
        <v>#REF!</v>
      </c>
      <c r="J23" s="52">
        <v>12000</v>
      </c>
      <c r="K23" s="89" t="e">
        <f t="shared" si="1"/>
        <v>#REF!</v>
      </c>
      <c r="L23" s="96" t="e">
        <f>#REF!</f>
        <v>#REF!</v>
      </c>
      <c r="M23" s="27" t="e">
        <f>K23+L23</f>
        <v>#REF!</v>
      </c>
      <c r="N23" s="34" t="s">
        <v>37</v>
      </c>
    </row>
    <row r="24" spans="1:14" ht="13.5" customHeight="1" thickBot="1">
      <c r="A24" s="255"/>
      <c r="B24" s="256"/>
      <c r="C24" s="58" t="s">
        <v>36</v>
      </c>
      <c r="D24" s="21" t="s">
        <v>21</v>
      </c>
      <c r="E24" s="42" t="s">
        <v>32</v>
      </c>
      <c r="F24" s="38" t="s">
        <v>98</v>
      </c>
      <c r="G24" s="69" t="e">
        <f>#REF!</f>
        <v>#REF!</v>
      </c>
      <c r="H24" s="69" t="e">
        <f>#REF!</f>
        <v>#REF!</v>
      </c>
      <c r="I24" s="70" t="e">
        <f t="shared" si="0"/>
        <v>#REF!</v>
      </c>
      <c r="J24" s="53">
        <v>7200</v>
      </c>
      <c r="K24" s="94" t="e">
        <f t="shared" si="1"/>
        <v>#REF!</v>
      </c>
      <c r="L24" s="97" t="e">
        <f>#REF!</f>
        <v>#REF!</v>
      </c>
      <c r="M24" s="76" t="e">
        <f>K24+L24</f>
        <v>#REF!</v>
      </c>
      <c r="N24" s="54" t="s">
        <v>37</v>
      </c>
    </row>
    <row r="25" spans="1:14" ht="13.5" customHeight="1">
      <c r="A25" s="48">
        <v>8</v>
      </c>
      <c r="B25" s="223" t="s">
        <v>38</v>
      </c>
      <c r="C25" s="223"/>
      <c r="D25" s="49" t="s">
        <v>32</v>
      </c>
      <c r="E25" s="22">
        <v>422070104214101</v>
      </c>
      <c r="F25" s="39" t="s">
        <v>98</v>
      </c>
      <c r="G25" s="66" t="e">
        <f>#REF!</f>
        <v>#REF!</v>
      </c>
      <c r="H25" s="66" t="e">
        <f>#REF!</f>
        <v>#REF!</v>
      </c>
      <c r="I25" s="67" t="e">
        <f t="shared" si="0"/>
        <v>#REF!</v>
      </c>
      <c r="J25" s="50">
        <v>18000</v>
      </c>
      <c r="K25" s="93" t="e">
        <f t="shared" si="1"/>
        <v>#REF!</v>
      </c>
      <c r="L25" s="95" t="e">
        <f>#REF!</f>
        <v>#REF!</v>
      </c>
      <c r="M25" s="75"/>
      <c r="N25" s="51"/>
    </row>
    <row r="26" spans="1:14" ht="13.5" customHeight="1">
      <c r="A26" s="18">
        <v>9</v>
      </c>
      <c r="B26" s="222" t="s">
        <v>39</v>
      </c>
      <c r="C26" s="222"/>
      <c r="D26" s="19" t="s">
        <v>32</v>
      </c>
      <c r="E26" s="23">
        <v>422070104214201</v>
      </c>
      <c r="F26" s="36" t="s">
        <v>98</v>
      </c>
      <c r="G26" s="68" t="e">
        <f>#REF!</f>
        <v>#REF!</v>
      </c>
      <c r="H26" s="68" t="e">
        <f>#REF!</f>
        <v>#REF!</v>
      </c>
      <c r="I26" s="29" t="e">
        <f t="shared" si="0"/>
        <v>#REF!</v>
      </c>
      <c r="J26" s="52">
        <v>18000</v>
      </c>
      <c r="K26" s="89" t="e">
        <f t="shared" si="1"/>
        <v>#REF!</v>
      </c>
      <c r="L26" s="96" t="e">
        <f>#REF!</f>
        <v>#REF!</v>
      </c>
      <c r="M26" s="27"/>
      <c r="N26" s="34"/>
    </row>
    <row r="27" spans="1:14" ht="13.5" customHeight="1">
      <c r="A27" s="233" t="s">
        <v>19</v>
      </c>
      <c r="B27" s="234"/>
      <c r="C27" s="57"/>
      <c r="D27" s="19" t="s">
        <v>1</v>
      </c>
      <c r="E27" s="40" t="s">
        <v>32</v>
      </c>
      <c r="F27" s="36" t="s">
        <v>32</v>
      </c>
      <c r="G27" s="88" t="s">
        <v>32</v>
      </c>
      <c r="H27" s="88" t="s">
        <v>32</v>
      </c>
      <c r="I27" s="88" t="s">
        <v>32</v>
      </c>
      <c r="J27" s="36" t="s">
        <v>32</v>
      </c>
      <c r="K27" s="89" t="e">
        <f>SUM(K25:K26)-SUM(K28:K32)</f>
        <v>#REF!</v>
      </c>
      <c r="L27" s="96" t="e">
        <f>#REF!</f>
        <v>#REF!</v>
      </c>
      <c r="M27" s="27" t="e">
        <f aca="true" t="shared" si="2" ref="M27:M56">K27+L27</f>
        <v>#REF!</v>
      </c>
      <c r="N27" s="34"/>
    </row>
    <row r="28" spans="1:14" ht="13.5" customHeight="1">
      <c r="A28" s="233"/>
      <c r="B28" s="234"/>
      <c r="C28" s="57" t="s">
        <v>43</v>
      </c>
      <c r="D28" s="19" t="s">
        <v>21</v>
      </c>
      <c r="E28" s="40" t="s">
        <v>32</v>
      </c>
      <c r="F28" s="36" t="s">
        <v>98</v>
      </c>
      <c r="G28" s="68" t="e">
        <f>#REF!</f>
        <v>#REF!</v>
      </c>
      <c r="H28" s="68" t="e">
        <f>#REF!</f>
        <v>#REF!</v>
      </c>
      <c r="I28" s="29" t="e">
        <f aca="true" t="shared" si="3" ref="I28:I56">H28-G28</f>
        <v>#REF!</v>
      </c>
      <c r="J28" s="52">
        <v>3600</v>
      </c>
      <c r="K28" s="89" t="e">
        <f aca="true" t="shared" si="4" ref="K28:K56">ROUND(I28*J28,0)</f>
        <v>#REF!</v>
      </c>
      <c r="L28" s="96" t="e">
        <f>#REF!</f>
        <v>#REF!</v>
      </c>
      <c r="M28" s="27" t="e">
        <f t="shared" si="2"/>
        <v>#REF!</v>
      </c>
      <c r="N28" s="34" t="s">
        <v>37</v>
      </c>
    </row>
    <row r="29" spans="1:14" ht="13.5" customHeight="1">
      <c r="A29" s="233"/>
      <c r="B29" s="234"/>
      <c r="C29" s="57" t="s">
        <v>44</v>
      </c>
      <c r="D29" s="19" t="s">
        <v>21</v>
      </c>
      <c r="E29" s="40" t="s">
        <v>32</v>
      </c>
      <c r="F29" s="36" t="s">
        <v>98</v>
      </c>
      <c r="G29" s="68" t="e">
        <f>#REF!</f>
        <v>#REF!</v>
      </c>
      <c r="H29" s="68" t="e">
        <f>#REF!</f>
        <v>#REF!</v>
      </c>
      <c r="I29" s="29" t="e">
        <f t="shared" si="3"/>
        <v>#REF!</v>
      </c>
      <c r="J29" s="52">
        <v>2400</v>
      </c>
      <c r="K29" s="89" t="e">
        <f t="shared" si="4"/>
        <v>#REF!</v>
      </c>
      <c r="L29" s="96" t="e">
        <f>#REF!</f>
        <v>#REF!</v>
      </c>
      <c r="M29" s="27" t="e">
        <f t="shared" si="2"/>
        <v>#REF!</v>
      </c>
      <c r="N29" s="34" t="s">
        <v>37</v>
      </c>
    </row>
    <row r="30" spans="1:14" ht="13.5" customHeight="1">
      <c r="A30" s="233"/>
      <c r="B30" s="234"/>
      <c r="C30" s="57" t="s">
        <v>45</v>
      </c>
      <c r="D30" s="19" t="s">
        <v>21</v>
      </c>
      <c r="E30" s="40" t="s">
        <v>32</v>
      </c>
      <c r="F30" s="36" t="s">
        <v>98</v>
      </c>
      <c r="G30" s="68" t="e">
        <f>#REF!</f>
        <v>#REF!</v>
      </c>
      <c r="H30" s="68" t="e">
        <f>#REF!</f>
        <v>#REF!</v>
      </c>
      <c r="I30" s="29" t="e">
        <f t="shared" si="3"/>
        <v>#REF!</v>
      </c>
      <c r="J30" s="52">
        <v>12000</v>
      </c>
      <c r="K30" s="89" t="e">
        <f t="shared" si="4"/>
        <v>#REF!</v>
      </c>
      <c r="L30" s="96" t="e">
        <f>#REF!</f>
        <v>#REF!</v>
      </c>
      <c r="M30" s="27" t="e">
        <f t="shared" si="2"/>
        <v>#REF!</v>
      </c>
      <c r="N30" s="34" t="s">
        <v>37</v>
      </c>
    </row>
    <row r="31" spans="1:14" ht="13.5" customHeight="1">
      <c r="A31" s="233"/>
      <c r="B31" s="234"/>
      <c r="C31" s="57" t="s">
        <v>46</v>
      </c>
      <c r="D31" s="19" t="s">
        <v>21</v>
      </c>
      <c r="E31" s="40" t="s">
        <v>32</v>
      </c>
      <c r="F31" s="36" t="s">
        <v>98</v>
      </c>
      <c r="G31" s="68" t="e">
        <f>#REF!</f>
        <v>#REF!</v>
      </c>
      <c r="H31" s="68" t="e">
        <f>#REF!</f>
        <v>#REF!</v>
      </c>
      <c r="I31" s="29" t="e">
        <f t="shared" si="3"/>
        <v>#REF!</v>
      </c>
      <c r="J31" s="52">
        <v>7200</v>
      </c>
      <c r="K31" s="89" t="e">
        <f t="shared" si="4"/>
        <v>#REF!</v>
      </c>
      <c r="L31" s="96" t="e">
        <f>#REF!</f>
        <v>#REF!</v>
      </c>
      <c r="M31" s="27" t="e">
        <f t="shared" si="2"/>
        <v>#REF!</v>
      </c>
      <c r="N31" s="34" t="s">
        <v>37</v>
      </c>
    </row>
    <row r="32" spans="1:14" ht="13.5" customHeight="1" thickBot="1">
      <c r="A32" s="235"/>
      <c r="B32" s="236"/>
      <c r="C32" s="58" t="s">
        <v>47</v>
      </c>
      <c r="D32" s="21" t="s">
        <v>21</v>
      </c>
      <c r="E32" s="42" t="s">
        <v>32</v>
      </c>
      <c r="F32" s="38" t="s">
        <v>98</v>
      </c>
      <c r="G32" s="69" t="e">
        <f>#REF!</f>
        <v>#REF!</v>
      </c>
      <c r="H32" s="69" t="e">
        <f>#REF!</f>
        <v>#REF!</v>
      </c>
      <c r="I32" s="70" t="e">
        <f t="shared" si="3"/>
        <v>#REF!</v>
      </c>
      <c r="J32" s="53">
        <v>7200</v>
      </c>
      <c r="K32" s="94" t="e">
        <f t="shared" si="4"/>
        <v>#REF!</v>
      </c>
      <c r="L32" s="97" t="e">
        <f>#REF!</f>
        <v>#REF!</v>
      </c>
      <c r="M32" s="76" t="e">
        <f t="shared" si="2"/>
        <v>#REF!</v>
      </c>
      <c r="N32" s="54" t="s">
        <v>37</v>
      </c>
    </row>
    <row r="33" spans="1:14" ht="13.5" customHeight="1">
      <c r="A33" s="48">
        <v>10</v>
      </c>
      <c r="B33" s="223" t="s">
        <v>40</v>
      </c>
      <c r="C33" s="223"/>
      <c r="D33" s="49" t="s">
        <v>21</v>
      </c>
      <c r="E33" s="41">
        <v>422070105213101</v>
      </c>
      <c r="F33" s="39" t="s">
        <v>98</v>
      </c>
      <c r="G33" s="66" t="e">
        <f>#REF!</f>
        <v>#REF!</v>
      </c>
      <c r="H33" s="66" t="e">
        <f>#REF!</f>
        <v>#REF!</v>
      </c>
      <c r="I33" s="67" t="e">
        <f t="shared" si="3"/>
        <v>#REF!</v>
      </c>
      <c r="J33" s="50">
        <v>30000</v>
      </c>
      <c r="K33" s="93" t="e">
        <f t="shared" si="4"/>
        <v>#REF!</v>
      </c>
      <c r="L33" s="95" t="e">
        <f>#REF!</f>
        <v>#REF!</v>
      </c>
      <c r="M33" s="75" t="e">
        <f t="shared" si="2"/>
        <v>#REF!</v>
      </c>
      <c r="N33" s="51"/>
    </row>
    <row r="34" spans="1:14" ht="13.5" customHeight="1" thickBot="1">
      <c r="A34" s="20">
        <v>11</v>
      </c>
      <c r="B34" s="224" t="s">
        <v>41</v>
      </c>
      <c r="C34" s="224"/>
      <c r="D34" s="21" t="s">
        <v>21</v>
      </c>
      <c r="E34" s="42">
        <v>422070105213201</v>
      </c>
      <c r="F34" s="38" t="s">
        <v>98</v>
      </c>
      <c r="G34" s="69" t="e">
        <f>#REF!</f>
        <v>#REF!</v>
      </c>
      <c r="H34" s="69" t="e">
        <f>#REF!</f>
        <v>#REF!</v>
      </c>
      <c r="I34" s="70" t="e">
        <f t="shared" si="3"/>
        <v>#REF!</v>
      </c>
      <c r="J34" s="53">
        <v>30000</v>
      </c>
      <c r="K34" s="94" t="e">
        <f t="shared" si="4"/>
        <v>#REF!</v>
      </c>
      <c r="L34" s="97" t="e">
        <f>#REF!</f>
        <v>#REF!</v>
      </c>
      <c r="M34" s="76" t="e">
        <f t="shared" si="2"/>
        <v>#REF!</v>
      </c>
      <c r="N34" s="54"/>
    </row>
    <row r="35" spans="1:14" ht="13.5" customHeight="1">
      <c r="A35" s="48">
        <v>12</v>
      </c>
      <c r="B35" s="223" t="s">
        <v>48</v>
      </c>
      <c r="C35" s="223"/>
      <c r="D35" s="49" t="s">
        <v>21</v>
      </c>
      <c r="E35" s="41">
        <v>422070106314103</v>
      </c>
      <c r="F35" s="39" t="s">
        <v>98</v>
      </c>
      <c r="G35" s="66" t="e">
        <f>#REF!</f>
        <v>#REF!</v>
      </c>
      <c r="H35" s="66" t="e">
        <f>#REF!</f>
        <v>#REF!</v>
      </c>
      <c r="I35" s="67" t="e">
        <f t="shared" si="3"/>
        <v>#REF!</v>
      </c>
      <c r="J35" s="50">
        <v>3600</v>
      </c>
      <c r="K35" s="93" t="e">
        <f t="shared" si="4"/>
        <v>#REF!</v>
      </c>
      <c r="L35" s="95" t="e">
        <f>#REF!</f>
        <v>#REF!</v>
      </c>
      <c r="M35" s="75" t="e">
        <f t="shared" si="2"/>
        <v>#REF!</v>
      </c>
      <c r="N35" s="51"/>
    </row>
    <row r="36" spans="1:14" ht="13.5" customHeight="1">
      <c r="A36" s="18">
        <v>13</v>
      </c>
      <c r="B36" s="222" t="s">
        <v>49</v>
      </c>
      <c r="C36" s="222"/>
      <c r="D36" s="19" t="s">
        <v>21</v>
      </c>
      <c r="E36" s="40">
        <v>422070106314202</v>
      </c>
      <c r="F36" s="36" t="s">
        <v>98</v>
      </c>
      <c r="G36" s="68" t="e">
        <f>#REF!</f>
        <v>#REF!</v>
      </c>
      <c r="H36" s="68" t="e">
        <f>#REF!</f>
        <v>#REF!</v>
      </c>
      <c r="I36" s="29" t="e">
        <f t="shared" si="3"/>
        <v>#REF!</v>
      </c>
      <c r="J36" s="52">
        <v>12000</v>
      </c>
      <c r="K36" s="89" t="e">
        <f t="shared" si="4"/>
        <v>#REF!</v>
      </c>
      <c r="L36" s="96" t="e">
        <f>#REF!</f>
        <v>#REF!</v>
      </c>
      <c r="M36" s="27" t="e">
        <f t="shared" si="2"/>
        <v>#REF!</v>
      </c>
      <c r="N36" s="34"/>
    </row>
    <row r="37" spans="1:14" ht="13.5" customHeight="1">
      <c r="A37" s="18">
        <v>14</v>
      </c>
      <c r="B37" s="222" t="s">
        <v>50</v>
      </c>
      <c r="C37" s="222"/>
      <c r="D37" s="19" t="s">
        <v>21</v>
      </c>
      <c r="E37" s="40">
        <v>422070106314203</v>
      </c>
      <c r="F37" s="36" t="s">
        <v>98</v>
      </c>
      <c r="G37" s="68" t="e">
        <f>#REF!</f>
        <v>#REF!</v>
      </c>
      <c r="H37" s="68" t="e">
        <f>#REF!</f>
        <v>#REF!</v>
      </c>
      <c r="I37" s="29" t="e">
        <f t="shared" si="3"/>
        <v>#REF!</v>
      </c>
      <c r="J37" s="52">
        <v>2400</v>
      </c>
      <c r="K37" s="89" t="e">
        <f t="shared" si="4"/>
        <v>#REF!</v>
      </c>
      <c r="L37" s="96" t="e">
        <f>#REF!</f>
        <v>#REF!</v>
      </c>
      <c r="M37" s="27" t="e">
        <f t="shared" si="2"/>
        <v>#REF!</v>
      </c>
      <c r="N37" s="34"/>
    </row>
    <row r="38" spans="1:14" ht="13.5" customHeight="1">
      <c r="A38" s="18">
        <v>15</v>
      </c>
      <c r="B38" s="222" t="s">
        <v>51</v>
      </c>
      <c r="C38" s="222"/>
      <c r="D38" s="19" t="s">
        <v>21</v>
      </c>
      <c r="E38" s="40">
        <v>422070106314204</v>
      </c>
      <c r="F38" s="36" t="s">
        <v>98</v>
      </c>
      <c r="G38" s="68" t="e">
        <f>#REF!</f>
        <v>#REF!</v>
      </c>
      <c r="H38" s="68" t="e">
        <f>#REF!</f>
        <v>#REF!</v>
      </c>
      <c r="I38" s="29" t="e">
        <f t="shared" si="3"/>
        <v>#REF!</v>
      </c>
      <c r="J38" s="52">
        <v>4800</v>
      </c>
      <c r="K38" s="89" t="e">
        <f t="shared" si="4"/>
        <v>#REF!</v>
      </c>
      <c r="L38" s="96" t="e">
        <f>#REF!</f>
        <v>#REF!</v>
      </c>
      <c r="M38" s="27" t="e">
        <f t="shared" si="2"/>
        <v>#REF!</v>
      </c>
      <c r="N38" s="34"/>
    </row>
    <row r="39" spans="1:14" ht="13.5" customHeight="1">
      <c r="A39" s="18">
        <v>16</v>
      </c>
      <c r="B39" s="222" t="s">
        <v>52</v>
      </c>
      <c r="C39" s="222"/>
      <c r="D39" s="19" t="s">
        <v>1</v>
      </c>
      <c r="E39" s="40">
        <v>422070106314201</v>
      </c>
      <c r="F39" s="36" t="s">
        <v>98</v>
      </c>
      <c r="G39" s="68" t="e">
        <f>#REF!</f>
        <v>#REF!</v>
      </c>
      <c r="H39" s="68" t="e">
        <f>#REF!</f>
        <v>#REF!</v>
      </c>
      <c r="I39" s="29" t="e">
        <f t="shared" si="3"/>
        <v>#REF!</v>
      </c>
      <c r="J39" s="52">
        <v>3600</v>
      </c>
      <c r="K39" s="89" t="e">
        <f t="shared" si="4"/>
        <v>#REF!</v>
      </c>
      <c r="L39" s="96" t="e">
        <f>#REF!</f>
        <v>#REF!</v>
      </c>
      <c r="M39" s="27" t="e">
        <f t="shared" si="2"/>
        <v>#REF!</v>
      </c>
      <c r="N39" s="34"/>
    </row>
    <row r="40" spans="1:14" ht="13.5" customHeight="1">
      <c r="A40" s="18">
        <v>17</v>
      </c>
      <c r="B40" s="222" t="s">
        <v>53</v>
      </c>
      <c r="C40" s="222"/>
      <c r="D40" s="19" t="s">
        <v>1</v>
      </c>
      <c r="E40" s="40">
        <v>422070106314101</v>
      </c>
      <c r="F40" s="36" t="s">
        <v>98</v>
      </c>
      <c r="G40" s="68" t="e">
        <f>#REF!</f>
        <v>#REF!</v>
      </c>
      <c r="H40" s="68" t="e">
        <f>#REF!</f>
        <v>#REF!</v>
      </c>
      <c r="I40" s="29" t="e">
        <f t="shared" si="3"/>
        <v>#REF!</v>
      </c>
      <c r="J40" s="52">
        <v>7200</v>
      </c>
      <c r="K40" s="89" t="e">
        <f t="shared" si="4"/>
        <v>#REF!</v>
      </c>
      <c r="L40" s="96" t="e">
        <f>#REF!</f>
        <v>#REF!</v>
      </c>
      <c r="M40" s="27" t="e">
        <f t="shared" si="2"/>
        <v>#REF!</v>
      </c>
      <c r="N40" s="34"/>
    </row>
    <row r="41" spans="1:14" ht="13.5" customHeight="1" thickBot="1">
      <c r="A41" s="24">
        <v>18</v>
      </c>
      <c r="B41" s="225" t="s">
        <v>54</v>
      </c>
      <c r="C41" s="225"/>
      <c r="D41" s="25" t="s">
        <v>1</v>
      </c>
      <c r="E41" s="43">
        <v>422070106314102</v>
      </c>
      <c r="F41" s="44" t="s">
        <v>98</v>
      </c>
      <c r="G41" s="71" t="e">
        <f>#REF!</f>
        <v>#REF!</v>
      </c>
      <c r="H41" s="71" t="e">
        <f>#REF!</f>
        <v>#REF!</v>
      </c>
      <c r="I41" s="31" t="e">
        <f t="shared" si="3"/>
        <v>#REF!</v>
      </c>
      <c r="J41" s="55">
        <v>4800</v>
      </c>
      <c r="K41" s="90" t="e">
        <f t="shared" si="4"/>
        <v>#REF!</v>
      </c>
      <c r="L41" s="98" t="e">
        <f>#REF!</f>
        <v>#REF!</v>
      </c>
      <c r="M41" s="28" t="e">
        <f t="shared" si="2"/>
        <v>#REF!</v>
      </c>
      <c r="N41" s="56"/>
    </row>
    <row r="42" spans="1:14" ht="13.5" customHeight="1">
      <c r="A42" s="48">
        <v>19</v>
      </c>
      <c r="B42" s="223" t="s">
        <v>55</v>
      </c>
      <c r="C42" s="223"/>
      <c r="D42" s="49" t="s">
        <v>20</v>
      </c>
      <c r="E42" s="41">
        <v>422080073108201</v>
      </c>
      <c r="F42" s="39" t="s">
        <v>98</v>
      </c>
      <c r="G42" s="66" t="e">
        <f>#REF!</f>
        <v>#REF!</v>
      </c>
      <c r="H42" s="66" t="e">
        <f>#REF!</f>
        <v>#REF!</v>
      </c>
      <c r="I42" s="67" t="e">
        <f t="shared" si="3"/>
        <v>#REF!</v>
      </c>
      <c r="J42" s="50">
        <v>21000</v>
      </c>
      <c r="K42" s="93" t="e">
        <f t="shared" si="4"/>
        <v>#REF!</v>
      </c>
      <c r="L42" s="86" t="e">
        <f>#REF!</f>
        <v>#REF!</v>
      </c>
      <c r="M42" s="101" t="e">
        <f t="shared" si="2"/>
        <v>#REF!</v>
      </c>
      <c r="N42" s="63" t="e">
        <f>#REF!</f>
        <v>#REF!</v>
      </c>
    </row>
    <row r="43" spans="1:14" ht="13.5" customHeight="1">
      <c r="A43" s="18">
        <v>20</v>
      </c>
      <c r="B43" s="222" t="s">
        <v>56</v>
      </c>
      <c r="C43" s="222"/>
      <c r="D43" s="19" t="s">
        <v>20</v>
      </c>
      <c r="E43" s="40">
        <v>422080073108101</v>
      </c>
      <c r="F43" s="36" t="s">
        <v>98</v>
      </c>
      <c r="G43" s="68" t="e">
        <f>#REF!</f>
        <v>#REF!</v>
      </c>
      <c r="H43" s="68" t="e">
        <f>#REF!</f>
        <v>#REF!</v>
      </c>
      <c r="I43" s="29" t="e">
        <f t="shared" si="3"/>
        <v>#REF!</v>
      </c>
      <c r="J43" s="52">
        <v>21000</v>
      </c>
      <c r="K43" s="89" t="e">
        <f t="shared" si="4"/>
        <v>#REF!</v>
      </c>
      <c r="L43" s="30" t="e">
        <f>#REF!</f>
        <v>#REF!</v>
      </c>
      <c r="M43" s="102" t="e">
        <f t="shared" si="2"/>
        <v>#REF!</v>
      </c>
      <c r="N43" s="32" t="e">
        <f>#REF!</f>
        <v>#REF!</v>
      </c>
    </row>
    <row r="44" spans="1:14" ht="13.5" customHeight="1">
      <c r="A44" s="18">
        <v>21</v>
      </c>
      <c r="B44" s="222" t="s">
        <v>57</v>
      </c>
      <c r="C44" s="222"/>
      <c r="D44" s="19" t="s">
        <v>20</v>
      </c>
      <c r="E44" s="40">
        <v>422080073108202</v>
      </c>
      <c r="F44" s="36" t="s">
        <v>98</v>
      </c>
      <c r="G44" s="68" t="e">
        <f>#REF!</f>
        <v>#REF!</v>
      </c>
      <c r="H44" s="68" t="e">
        <f>#REF!</f>
        <v>#REF!</v>
      </c>
      <c r="I44" s="29" t="e">
        <f t="shared" si="3"/>
        <v>#REF!</v>
      </c>
      <c r="J44" s="52">
        <v>21000</v>
      </c>
      <c r="K44" s="89" t="e">
        <f t="shared" si="4"/>
        <v>#REF!</v>
      </c>
      <c r="L44" s="103"/>
      <c r="M44" s="91" t="e">
        <f t="shared" si="2"/>
        <v>#REF!</v>
      </c>
      <c r="N44" s="105"/>
    </row>
    <row r="45" spans="1:14" ht="13.5" customHeight="1" thickBot="1">
      <c r="A45" s="24">
        <v>22</v>
      </c>
      <c r="B45" s="225" t="s">
        <v>58</v>
      </c>
      <c r="C45" s="225"/>
      <c r="D45" s="25" t="s">
        <v>20</v>
      </c>
      <c r="E45" s="43">
        <v>422080073108102</v>
      </c>
      <c r="F45" s="44" t="s">
        <v>98</v>
      </c>
      <c r="G45" s="71" t="e">
        <f>#REF!</f>
        <v>#REF!</v>
      </c>
      <c r="H45" s="71" t="e">
        <f>#REF!</f>
        <v>#REF!</v>
      </c>
      <c r="I45" s="31" t="e">
        <f t="shared" si="3"/>
        <v>#REF!</v>
      </c>
      <c r="J45" s="55">
        <v>21000</v>
      </c>
      <c r="K45" s="90" t="e">
        <f t="shared" si="4"/>
        <v>#REF!</v>
      </c>
      <c r="L45" s="104">
        <v>0</v>
      </c>
      <c r="M45" s="92" t="e">
        <f t="shared" si="2"/>
        <v>#REF!</v>
      </c>
      <c r="N45" s="106"/>
    </row>
    <row r="46" spans="1:14" ht="13.5" customHeight="1" thickBot="1">
      <c r="A46" s="124">
        <v>23</v>
      </c>
      <c r="B46" s="245" t="s">
        <v>42</v>
      </c>
      <c r="C46" s="245"/>
      <c r="D46" s="115" t="s">
        <v>20</v>
      </c>
      <c r="E46" s="65">
        <v>422080072214102</v>
      </c>
      <c r="F46" s="125" t="s">
        <v>98</v>
      </c>
      <c r="G46" s="84" t="e">
        <f>#REF!</f>
        <v>#REF!</v>
      </c>
      <c r="H46" s="84" t="e">
        <f>#REF!</f>
        <v>#REF!</v>
      </c>
      <c r="I46" s="85" t="e">
        <f t="shared" si="3"/>
        <v>#REF!</v>
      </c>
      <c r="J46" s="126">
        <v>4800</v>
      </c>
      <c r="K46" s="127" t="e">
        <f t="shared" si="4"/>
        <v>#REF!</v>
      </c>
      <c r="L46" s="113">
        <v>0</v>
      </c>
      <c r="M46" s="78" t="e">
        <f t="shared" si="2"/>
        <v>#REF!</v>
      </c>
      <c r="N46" s="47"/>
    </row>
    <row r="47" spans="1:14" ht="13.5" customHeight="1">
      <c r="A47" s="48">
        <v>24</v>
      </c>
      <c r="B47" s="223" t="s">
        <v>59</v>
      </c>
      <c r="C47" s="223"/>
      <c r="D47" s="49" t="s">
        <v>1</v>
      </c>
      <c r="E47" s="41">
        <v>422070104214102</v>
      </c>
      <c r="F47" s="39" t="s">
        <v>98</v>
      </c>
      <c r="G47" s="66" t="e">
        <f>#REF!</f>
        <v>#REF!</v>
      </c>
      <c r="H47" s="66" t="e">
        <f>#REF!</f>
        <v>#REF!</v>
      </c>
      <c r="I47" s="67" t="e">
        <f t="shared" si="3"/>
        <v>#REF!</v>
      </c>
      <c r="J47" s="50">
        <v>4800</v>
      </c>
      <c r="K47" s="93" t="e">
        <f t="shared" si="4"/>
        <v>#REF!</v>
      </c>
      <c r="L47" s="95">
        <v>0</v>
      </c>
      <c r="M47" s="75" t="e">
        <f t="shared" si="2"/>
        <v>#REF!</v>
      </c>
      <c r="N47" s="51"/>
    </row>
    <row r="48" spans="1:14" ht="13.5" customHeight="1">
      <c r="A48" s="18">
        <v>25</v>
      </c>
      <c r="B48" s="222" t="s">
        <v>60</v>
      </c>
      <c r="C48" s="222"/>
      <c r="D48" s="19" t="s">
        <v>1</v>
      </c>
      <c r="E48" s="40">
        <v>422070104214103</v>
      </c>
      <c r="F48" s="36" t="s">
        <v>98</v>
      </c>
      <c r="G48" s="68" t="e">
        <f>#REF!</f>
        <v>#REF!</v>
      </c>
      <c r="H48" s="68" t="e">
        <f>#REF!</f>
        <v>#REF!</v>
      </c>
      <c r="I48" s="29" t="e">
        <f t="shared" si="3"/>
        <v>#REF!</v>
      </c>
      <c r="J48" s="52">
        <v>7200</v>
      </c>
      <c r="K48" s="89" t="e">
        <f t="shared" si="4"/>
        <v>#REF!</v>
      </c>
      <c r="L48" s="96">
        <v>0</v>
      </c>
      <c r="M48" s="27" t="e">
        <f t="shared" si="2"/>
        <v>#REF!</v>
      </c>
      <c r="N48" s="34"/>
    </row>
    <row r="49" spans="1:14" ht="13.5" customHeight="1">
      <c r="A49" s="18">
        <v>26</v>
      </c>
      <c r="B49" s="222" t="s">
        <v>61</v>
      </c>
      <c r="C49" s="222"/>
      <c r="D49" s="19" t="s">
        <v>1</v>
      </c>
      <c r="E49" s="40">
        <v>422070104214104</v>
      </c>
      <c r="F49" s="36" t="s">
        <v>98</v>
      </c>
      <c r="G49" s="68" t="e">
        <f>#REF!</f>
        <v>#REF!</v>
      </c>
      <c r="H49" s="68" t="e">
        <f>#REF!</f>
        <v>#REF!</v>
      </c>
      <c r="I49" s="29" t="e">
        <f t="shared" si="3"/>
        <v>#REF!</v>
      </c>
      <c r="J49" s="52">
        <v>7200</v>
      </c>
      <c r="K49" s="89" t="e">
        <f t="shared" si="4"/>
        <v>#REF!</v>
      </c>
      <c r="L49" s="96">
        <v>0</v>
      </c>
      <c r="M49" s="27" t="e">
        <f t="shared" si="2"/>
        <v>#REF!</v>
      </c>
      <c r="N49" s="34"/>
    </row>
    <row r="50" spans="1:14" ht="13.5" customHeight="1">
      <c r="A50" s="18">
        <v>27</v>
      </c>
      <c r="B50" s="222" t="s">
        <v>62</v>
      </c>
      <c r="C50" s="222"/>
      <c r="D50" s="19" t="s">
        <v>1</v>
      </c>
      <c r="E50" s="40">
        <v>422070104214105</v>
      </c>
      <c r="F50" s="36" t="s">
        <v>98</v>
      </c>
      <c r="G50" s="68" t="e">
        <f>#REF!</f>
        <v>#REF!</v>
      </c>
      <c r="H50" s="68" t="e">
        <f>#REF!</f>
        <v>#REF!</v>
      </c>
      <c r="I50" s="29" t="e">
        <f t="shared" si="3"/>
        <v>#REF!</v>
      </c>
      <c r="J50" s="52">
        <v>2400</v>
      </c>
      <c r="K50" s="89" t="e">
        <f t="shared" si="4"/>
        <v>#REF!</v>
      </c>
      <c r="L50" s="96">
        <v>0</v>
      </c>
      <c r="M50" s="27" t="e">
        <f t="shared" si="2"/>
        <v>#REF!</v>
      </c>
      <c r="N50" s="34"/>
    </row>
    <row r="51" spans="1:14" ht="13.5" customHeight="1">
      <c r="A51" s="18">
        <v>28</v>
      </c>
      <c r="B51" s="222" t="s">
        <v>63</v>
      </c>
      <c r="C51" s="222"/>
      <c r="D51" s="19" t="s">
        <v>1</v>
      </c>
      <c r="E51" s="40">
        <v>422070104214202</v>
      </c>
      <c r="F51" s="36" t="s">
        <v>98</v>
      </c>
      <c r="G51" s="68" t="e">
        <f>#REF!</f>
        <v>#REF!</v>
      </c>
      <c r="H51" s="68" t="e">
        <f>#REF!</f>
        <v>#REF!</v>
      </c>
      <c r="I51" s="29" t="e">
        <f t="shared" si="3"/>
        <v>#REF!</v>
      </c>
      <c r="J51" s="52">
        <v>7200</v>
      </c>
      <c r="K51" s="89" t="e">
        <f t="shared" si="4"/>
        <v>#REF!</v>
      </c>
      <c r="L51" s="96">
        <v>0</v>
      </c>
      <c r="M51" s="27" t="e">
        <f t="shared" si="2"/>
        <v>#REF!</v>
      </c>
      <c r="N51" s="34"/>
    </row>
    <row r="52" spans="1:14" ht="13.5" customHeight="1">
      <c r="A52" s="18">
        <v>29</v>
      </c>
      <c r="B52" s="222" t="s">
        <v>64</v>
      </c>
      <c r="C52" s="222"/>
      <c r="D52" s="19" t="s">
        <v>1</v>
      </c>
      <c r="E52" s="40">
        <v>422070104214203</v>
      </c>
      <c r="F52" s="36" t="s">
        <v>98</v>
      </c>
      <c r="G52" s="68" t="e">
        <f>#REF!</f>
        <v>#REF!</v>
      </c>
      <c r="H52" s="68" t="e">
        <f>#REF!</f>
        <v>#REF!</v>
      </c>
      <c r="I52" s="29" t="e">
        <f t="shared" si="3"/>
        <v>#REF!</v>
      </c>
      <c r="J52" s="52">
        <v>2400</v>
      </c>
      <c r="K52" s="89" t="e">
        <f t="shared" si="4"/>
        <v>#REF!</v>
      </c>
      <c r="L52" s="96">
        <v>0</v>
      </c>
      <c r="M52" s="27" t="e">
        <f t="shared" si="2"/>
        <v>#REF!</v>
      </c>
      <c r="N52" s="34"/>
    </row>
    <row r="53" spans="1:14" ht="13.5" customHeight="1">
      <c r="A53" s="18">
        <v>30</v>
      </c>
      <c r="B53" s="222" t="s">
        <v>65</v>
      </c>
      <c r="C53" s="222"/>
      <c r="D53" s="19" t="s">
        <v>1</v>
      </c>
      <c r="E53" s="40">
        <v>422070104214204</v>
      </c>
      <c r="F53" s="36" t="s">
        <v>98</v>
      </c>
      <c r="G53" s="68" t="e">
        <f>#REF!</f>
        <v>#REF!</v>
      </c>
      <c r="H53" s="68" t="e">
        <f>#REF!</f>
        <v>#REF!</v>
      </c>
      <c r="I53" s="29" t="e">
        <f t="shared" si="3"/>
        <v>#REF!</v>
      </c>
      <c r="J53" s="52">
        <v>2400</v>
      </c>
      <c r="K53" s="89" t="e">
        <f t="shared" si="4"/>
        <v>#REF!</v>
      </c>
      <c r="L53" s="96">
        <v>0</v>
      </c>
      <c r="M53" s="27" t="e">
        <f t="shared" si="2"/>
        <v>#REF!</v>
      </c>
      <c r="N53" s="34"/>
    </row>
    <row r="54" spans="1:14" ht="13.5" customHeight="1" thickBot="1">
      <c r="A54" s="20">
        <v>31</v>
      </c>
      <c r="B54" s="224" t="s">
        <v>66</v>
      </c>
      <c r="C54" s="224"/>
      <c r="D54" s="21" t="s">
        <v>1</v>
      </c>
      <c r="E54" s="42">
        <v>422070104214205</v>
      </c>
      <c r="F54" s="38" t="s">
        <v>98</v>
      </c>
      <c r="G54" s="69" t="e">
        <f>#REF!</f>
        <v>#REF!</v>
      </c>
      <c r="H54" s="69" t="e">
        <f>#REF!</f>
        <v>#REF!</v>
      </c>
      <c r="I54" s="70" t="e">
        <f t="shared" si="3"/>
        <v>#REF!</v>
      </c>
      <c r="J54" s="53">
        <v>2400</v>
      </c>
      <c r="K54" s="94" t="e">
        <f t="shared" si="4"/>
        <v>#REF!</v>
      </c>
      <c r="L54" s="97">
        <v>0</v>
      </c>
      <c r="M54" s="76" t="e">
        <f t="shared" si="2"/>
        <v>#REF!</v>
      </c>
      <c r="N54" s="54"/>
    </row>
    <row r="55" spans="1:14" ht="13.5" customHeight="1">
      <c r="A55" s="48">
        <v>32</v>
      </c>
      <c r="B55" s="223" t="s">
        <v>67</v>
      </c>
      <c r="C55" s="223"/>
      <c r="D55" s="49" t="s">
        <v>21</v>
      </c>
      <c r="E55" s="41">
        <v>422070105213202</v>
      </c>
      <c r="F55" s="39" t="s">
        <v>98</v>
      </c>
      <c r="G55" s="66" t="e">
        <f>#REF!</f>
        <v>#REF!</v>
      </c>
      <c r="H55" s="66" t="e">
        <f>#REF!</f>
        <v>#REF!</v>
      </c>
      <c r="I55" s="67" t="e">
        <f t="shared" si="3"/>
        <v>#REF!</v>
      </c>
      <c r="J55" s="50">
        <v>20000</v>
      </c>
      <c r="K55" s="93" t="e">
        <f t="shared" si="4"/>
        <v>#REF!</v>
      </c>
      <c r="L55" s="95">
        <v>0</v>
      </c>
      <c r="M55" s="75" t="e">
        <f t="shared" si="2"/>
        <v>#REF!</v>
      </c>
      <c r="N55" s="51"/>
    </row>
    <row r="56" spans="1:14" ht="13.5" customHeight="1" thickBot="1">
      <c r="A56" s="24">
        <v>33</v>
      </c>
      <c r="B56" s="225" t="s">
        <v>68</v>
      </c>
      <c r="C56" s="225"/>
      <c r="D56" s="25" t="s">
        <v>21</v>
      </c>
      <c r="E56" s="43">
        <v>422070105213203</v>
      </c>
      <c r="F56" s="44" t="s">
        <v>98</v>
      </c>
      <c r="G56" s="71" t="e">
        <f>#REF!</f>
        <v>#REF!</v>
      </c>
      <c r="H56" s="71" t="e">
        <f>#REF!</f>
        <v>#REF!</v>
      </c>
      <c r="I56" s="31" t="e">
        <f t="shared" si="3"/>
        <v>#REF!</v>
      </c>
      <c r="J56" s="55">
        <v>20000</v>
      </c>
      <c r="K56" s="90" t="e">
        <f t="shared" si="4"/>
        <v>#REF!</v>
      </c>
      <c r="L56" s="98">
        <v>0</v>
      </c>
      <c r="M56" s="28" t="e">
        <f t="shared" si="2"/>
        <v>#REF!</v>
      </c>
      <c r="N56" s="56"/>
    </row>
    <row r="57" spans="1:18" ht="15.75" thickBot="1">
      <c r="A57" s="216" t="s">
        <v>109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8"/>
      <c r="M57" s="267" t="e">
        <f>SUM(M9:M56)</f>
        <v>#REF!</v>
      </c>
      <c r="N57" s="268"/>
      <c r="R57" s="12"/>
    </row>
    <row r="58" spans="1:18" ht="19.5" customHeight="1" thickBot="1">
      <c r="A58" s="271" t="s">
        <v>110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3"/>
      <c r="R58" s="12"/>
    </row>
    <row r="59" spans="1:14" ht="13.5" customHeight="1">
      <c r="A59" s="48">
        <v>1</v>
      </c>
      <c r="B59" s="223" t="s">
        <v>22</v>
      </c>
      <c r="C59" s="223"/>
      <c r="D59" s="49" t="s">
        <v>1</v>
      </c>
      <c r="E59" s="41">
        <v>422070103314101</v>
      </c>
      <c r="F59" s="39" t="s">
        <v>99</v>
      </c>
      <c r="G59" s="66" t="e">
        <f>#REF!</f>
        <v>#REF!</v>
      </c>
      <c r="H59" s="66" t="e">
        <f>#REF!</f>
        <v>#REF!</v>
      </c>
      <c r="I59" s="67" t="e">
        <f aca="true" t="shared" si="5" ref="I59:I91">H59-G59</f>
        <v>#REF!</v>
      </c>
      <c r="J59" s="50">
        <v>7200</v>
      </c>
      <c r="K59" s="93" t="e">
        <f aca="true" t="shared" si="6" ref="K59:K91">ROUND(I59*J59,0)</f>
        <v>#REF!</v>
      </c>
      <c r="L59" s="95">
        <v>0</v>
      </c>
      <c r="M59" s="75" t="e">
        <f aca="true" t="shared" si="7" ref="M59:M91">K59+L59</f>
        <v>#REF!</v>
      </c>
      <c r="N59" s="51"/>
    </row>
    <row r="60" spans="1:14" ht="13.5" customHeight="1">
      <c r="A60" s="18">
        <v>2</v>
      </c>
      <c r="B60" s="226" t="s">
        <v>23</v>
      </c>
      <c r="C60" s="227"/>
      <c r="D60" s="19" t="s">
        <v>1</v>
      </c>
      <c r="E60" s="40">
        <v>422070103314102</v>
      </c>
      <c r="F60" s="36" t="s">
        <v>99</v>
      </c>
      <c r="G60" s="68" t="e">
        <f>#REF!</f>
        <v>#REF!</v>
      </c>
      <c r="H60" s="68" t="e">
        <f>#REF!</f>
        <v>#REF!</v>
      </c>
      <c r="I60" s="29" t="e">
        <f t="shared" si="5"/>
        <v>#REF!</v>
      </c>
      <c r="J60" s="52">
        <v>7200</v>
      </c>
      <c r="K60" s="89" t="e">
        <f t="shared" si="6"/>
        <v>#REF!</v>
      </c>
      <c r="L60" s="96">
        <v>0</v>
      </c>
      <c r="M60" s="27" t="e">
        <f t="shared" si="7"/>
        <v>#REF!</v>
      </c>
      <c r="N60" s="34"/>
    </row>
    <row r="61" spans="1:14" ht="13.5" customHeight="1" thickBot="1">
      <c r="A61" s="20">
        <v>3</v>
      </c>
      <c r="B61" s="224" t="s">
        <v>24</v>
      </c>
      <c r="C61" s="224"/>
      <c r="D61" s="21" t="s">
        <v>1</v>
      </c>
      <c r="E61" s="42">
        <v>422070103314201</v>
      </c>
      <c r="F61" s="38" t="s">
        <v>99</v>
      </c>
      <c r="G61" s="69" t="e">
        <f>#REF!</f>
        <v>#REF!</v>
      </c>
      <c r="H61" s="69" t="e">
        <f>#REF!</f>
        <v>#REF!</v>
      </c>
      <c r="I61" s="70" t="e">
        <f t="shared" si="5"/>
        <v>#REF!</v>
      </c>
      <c r="J61" s="53">
        <v>7200</v>
      </c>
      <c r="K61" s="94" t="e">
        <f t="shared" si="6"/>
        <v>#REF!</v>
      </c>
      <c r="L61" s="97">
        <v>0</v>
      </c>
      <c r="M61" s="76" t="e">
        <f t="shared" si="7"/>
        <v>#REF!</v>
      </c>
      <c r="N61" s="54"/>
    </row>
    <row r="62" spans="1:14" ht="13.5" customHeight="1">
      <c r="A62" s="48">
        <v>4</v>
      </c>
      <c r="B62" s="223" t="s">
        <v>25</v>
      </c>
      <c r="C62" s="223"/>
      <c r="D62" s="49" t="s">
        <v>20</v>
      </c>
      <c r="E62" s="41">
        <v>422080071214101</v>
      </c>
      <c r="F62" s="39" t="s">
        <v>99</v>
      </c>
      <c r="G62" s="66" t="e">
        <f>#REF!</f>
        <v>#REF!</v>
      </c>
      <c r="H62" s="66" t="e">
        <f>#REF!</f>
        <v>#REF!</v>
      </c>
      <c r="I62" s="67" t="e">
        <f t="shared" si="5"/>
        <v>#REF!</v>
      </c>
      <c r="J62" s="50">
        <v>18000</v>
      </c>
      <c r="K62" s="93" t="e">
        <f t="shared" si="6"/>
        <v>#REF!</v>
      </c>
      <c r="L62" s="95">
        <v>0</v>
      </c>
      <c r="M62" s="75" t="e">
        <f t="shared" si="7"/>
        <v>#REF!</v>
      </c>
      <c r="N62" s="51"/>
    </row>
    <row r="63" spans="1:14" ht="13.5" customHeight="1" thickBot="1">
      <c r="A63" s="18">
        <v>5</v>
      </c>
      <c r="B63" s="222" t="s">
        <v>26</v>
      </c>
      <c r="C63" s="222"/>
      <c r="D63" s="19" t="s">
        <v>20</v>
      </c>
      <c r="E63" s="40">
        <v>422080071214201</v>
      </c>
      <c r="F63" s="36" t="s">
        <v>99</v>
      </c>
      <c r="G63" s="68" t="e">
        <f>#REF!</f>
        <v>#REF!</v>
      </c>
      <c r="H63" s="68" t="e">
        <f>#REF!</f>
        <v>#REF!</v>
      </c>
      <c r="I63" s="29" t="e">
        <f t="shared" si="5"/>
        <v>#REF!</v>
      </c>
      <c r="J63" s="52">
        <v>18000</v>
      </c>
      <c r="K63" s="89" t="e">
        <f t="shared" si="6"/>
        <v>#REF!</v>
      </c>
      <c r="L63" s="96">
        <v>0</v>
      </c>
      <c r="M63" s="27" t="e">
        <f t="shared" si="7"/>
        <v>#REF!</v>
      </c>
      <c r="N63" s="34"/>
    </row>
    <row r="64" spans="1:14" ht="13.5" customHeight="1">
      <c r="A64" s="48">
        <v>6</v>
      </c>
      <c r="B64" s="223" t="s">
        <v>30</v>
      </c>
      <c r="C64" s="223"/>
      <c r="D64" s="49" t="s">
        <v>20</v>
      </c>
      <c r="E64" s="41">
        <v>422080072214101</v>
      </c>
      <c r="F64" s="39" t="s">
        <v>99</v>
      </c>
      <c r="G64" s="66" t="e">
        <f>#REF!</f>
        <v>#REF!</v>
      </c>
      <c r="H64" s="66" t="e">
        <f>#REF!</f>
        <v>#REF!</v>
      </c>
      <c r="I64" s="67" t="e">
        <f t="shared" si="5"/>
        <v>#REF!</v>
      </c>
      <c r="J64" s="50">
        <v>18000</v>
      </c>
      <c r="K64" s="93" t="e">
        <f t="shared" si="6"/>
        <v>#REF!</v>
      </c>
      <c r="L64" s="95">
        <v>0</v>
      </c>
      <c r="M64" s="75" t="e">
        <f t="shared" si="7"/>
        <v>#REF!</v>
      </c>
      <c r="N64" s="51"/>
    </row>
    <row r="65" spans="1:14" ht="13.5" customHeight="1" thickBot="1">
      <c r="A65" s="18">
        <v>7</v>
      </c>
      <c r="B65" s="222" t="s">
        <v>31</v>
      </c>
      <c r="C65" s="222"/>
      <c r="D65" s="19" t="s">
        <v>20</v>
      </c>
      <c r="E65" s="40">
        <v>422080072214201</v>
      </c>
      <c r="F65" s="36" t="s">
        <v>99</v>
      </c>
      <c r="G65" s="68" t="e">
        <f>#REF!</f>
        <v>#REF!</v>
      </c>
      <c r="H65" s="68" t="e">
        <f>#REF!</f>
        <v>#REF!</v>
      </c>
      <c r="I65" s="29" t="e">
        <f t="shared" si="5"/>
        <v>#REF!</v>
      </c>
      <c r="J65" s="52">
        <v>18000</v>
      </c>
      <c r="K65" s="89" t="e">
        <f t="shared" si="6"/>
        <v>#REF!</v>
      </c>
      <c r="L65" s="96">
        <v>0</v>
      </c>
      <c r="M65" s="27" t="e">
        <f t="shared" si="7"/>
        <v>#REF!</v>
      </c>
      <c r="N65" s="34"/>
    </row>
    <row r="66" spans="1:14" ht="13.5" customHeight="1">
      <c r="A66" s="48">
        <v>8</v>
      </c>
      <c r="B66" s="223" t="s">
        <v>38</v>
      </c>
      <c r="C66" s="223"/>
      <c r="D66" s="49" t="s">
        <v>1</v>
      </c>
      <c r="E66" s="41">
        <v>422070104214101</v>
      </c>
      <c r="F66" s="39" t="s">
        <v>99</v>
      </c>
      <c r="G66" s="66" t="e">
        <f>#REF!</f>
        <v>#REF!</v>
      </c>
      <c r="H66" s="66" t="e">
        <f>#REF!</f>
        <v>#REF!</v>
      </c>
      <c r="I66" s="67" t="e">
        <f t="shared" si="5"/>
        <v>#REF!</v>
      </c>
      <c r="J66" s="50">
        <v>18000</v>
      </c>
      <c r="K66" s="93" t="e">
        <f t="shared" si="6"/>
        <v>#REF!</v>
      </c>
      <c r="L66" s="95">
        <v>0</v>
      </c>
      <c r="M66" s="75" t="e">
        <f t="shared" si="7"/>
        <v>#REF!</v>
      </c>
      <c r="N66" s="51"/>
    </row>
    <row r="67" spans="1:14" ht="13.5" customHeight="1" thickBot="1">
      <c r="A67" s="18">
        <v>9</v>
      </c>
      <c r="B67" s="222" t="s">
        <v>39</v>
      </c>
      <c r="C67" s="222"/>
      <c r="D67" s="19" t="s">
        <v>1</v>
      </c>
      <c r="E67" s="40">
        <v>422070104214201</v>
      </c>
      <c r="F67" s="36" t="s">
        <v>99</v>
      </c>
      <c r="G67" s="68" t="e">
        <f>#REF!</f>
        <v>#REF!</v>
      </c>
      <c r="H67" s="68" t="e">
        <f>#REF!</f>
        <v>#REF!</v>
      </c>
      <c r="I67" s="29" t="e">
        <f t="shared" si="5"/>
        <v>#REF!</v>
      </c>
      <c r="J67" s="52">
        <v>18000</v>
      </c>
      <c r="K67" s="89" t="e">
        <f t="shared" si="6"/>
        <v>#REF!</v>
      </c>
      <c r="L67" s="96">
        <v>0</v>
      </c>
      <c r="M67" s="27" t="e">
        <f t="shared" si="7"/>
        <v>#REF!</v>
      </c>
      <c r="N67" s="34"/>
    </row>
    <row r="68" spans="1:14" ht="13.5" customHeight="1">
      <c r="A68" s="48">
        <v>10</v>
      </c>
      <c r="B68" s="223" t="s">
        <v>40</v>
      </c>
      <c r="C68" s="223"/>
      <c r="D68" s="49" t="s">
        <v>21</v>
      </c>
      <c r="E68" s="41">
        <v>422070105213101</v>
      </c>
      <c r="F68" s="39" t="s">
        <v>99</v>
      </c>
      <c r="G68" s="66" t="e">
        <f>#REF!</f>
        <v>#REF!</v>
      </c>
      <c r="H68" s="66" t="e">
        <f>#REF!</f>
        <v>#REF!</v>
      </c>
      <c r="I68" s="67" t="e">
        <f t="shared" si="5"/>
        <v>#REF!</v>
      </c>
      <c r="J68" s="50">
        <v>30000</v>
      </c>
      <c r="K68" s="93" t="e">
        <f t="shared" si="6"/>
        <v>#REF!</v>
      </c>
      <c r="L68" s="95">
        <v>0</v>
      </c>
      <c r="M68" s="75" t="e">
        <f t="shared" si="7"/>
        <v>#REF!</v>
      </c>
      <c r="N68" s="51"/>
    </row>
    <row r="69" spans="1:14" ht="13.5" customHeight="1" thickBot="1">
      <c r="A69" s="20">
        <v>11</v>
      </c>
      <c r="B69" s="224" t="s">
        <v>41</v>
      </c>
      <c r="C69" s="224"/>
      <c r="D69" s="21" t="s">
        <v>21</v>
      </c>
      <c r="E69" s="42">
        <v>422070105213201</v>
      </c>
      <c r="F69" s="38" t="s">
        <v>99</v>
      </c>
      <c r="G69" s="69" t="e">
        <f>#REF!</f>
        <v>#REF!</v>
      </c>
      <c r="H69" s="69" t="e">
        <f>#REF!</f>
        <v>#REF!</v>
      </c>
      <c r="I69" s="70" t="e">
        <f t="shared" si="5"/>
        <v>#REF!</v>
      </c>
      <c r="J69" s="53">
        <v>30000</v>
      </c>
      <c r="K69" s="94" t="e">
        <f t="shared" si="6"/>
        <v>#REF!</v>
      </c>
      <c r="L69" s="97">
        <v>0</v>
      </c>
      <c r="M69" s="76" t="e">
        <f t="shared" si="7"/>
        <v>#REF!</v>
      </c>
      <c r="N69" s="54"/>
    </row>
    <row r="70" spans="1:14" ht="13.5" customHeight="1">
      <c r="A70" s="48">
        <v>12</v>
      </c>
      <c r="B70" s="223" t="s">
        <v>48</v>
      </c>
      <c r="C70" s="223"/>
      <c r="D70" s="49" t="s">
        <v>21</v>
      </c>
      <c r="E70" s="41">
        <v>422070106314103</v>
      </c>
      <c r="F70" s="39" t="s">
        <v>99</v>
      </c>
      <c r="G70" s="66" t="e">
        <f>#REF!</f>
        <v>#REF!</v>
      </c>
      <c r="H70" s="66" t="e">
        <f>#REF!</f>
        <v>#REF!</v>
      </c>
      <c r="I70" s="67" t="e">
        <f t="shared" si="5"/>
        <v>#REF!</v>
      </c>
      <c r="J70" s="50">
        <v>3600</v>
      </c>
      <c r="K70" s="93" t="e">
        <f t="shared" si="6"/>
        <v>#REF!</v>
      </c>
      <c r="L70" s="95">
        <v>0</v>
      </c>
      <c r="M70" s="75" t="e">
        <f t="shared" si="7"/>
        <v>#REF!</v>
      </c>
      <c r="N70" s="51"/>
    </row>
    <row r="71" spans="1:14" ht="13.5" customHeight="1">
      <c r="A71" s="18">
        <v>13</v>
      </c>
      <c r="B71" s="222" t="s">
        <v>49</v>
      </c>
      <c r="C71" s="222"/>
      <c r="D71" s="19" t="s">
        <v>21</v>
      </c>
      <c r="E71" s="40">
        <v>422070106314202</v>
      </c>
      <c r="F71" s="36" t="s">
        <v>99</v>
      </c>
      <c r="G71" s="68" t="e">
        <f>#REF!</f>
        <v>#REF!</v>
      </c>
      <c r="H71" s="68" t="e">
        <f>#REF!</f>
        <v>#REF!</v>
      </c>
      <c r="I71" s="29" t="e">
        <f t="shared" si="5"/>
        <v>#REF!</v>
      </c>
      <c r="J71" s="52">
        <v>12000</v>
      </c>
      <c r="K71" s="89" t="e">
        <f t="shared" si="6"/>
        <v>#REF!</v>
      </c>
      <c r="L71" s="96">
        <v>0</v>
      </c>
      <c r="M71" s="27" t="e">
        <f t="shared" si="7"/>
        <v>#REF!</v>
      </c>
      <c r="N71" s="34"/>
    </row>
    <row r="72" spans="1:14" ht="13.5" customHeight="1">
      <c r="A72" s="18">
        <v>14</v>
      </c>
      <c r="B72" s="222" t="s">
        <v>50</v>
      </c>
      <c r="C72" s="222"/>
      <c r="D72" s="19" t="s">
        <v>21</v>
      </c>
      <c r="E72" s="40">
        <v>422070106314203</v>
      </c>
      <c r="F72" s="36" t="s">
        <v>99</v>
      </c>
      <c r="G72" s="68" t="e">
        <f>#REF!</f>
        <v>#REF!</v>
      </c>
      <c r="H72" s="68" t="e">
        <f>#REF!</f>
        <v>#REF!</v>
      </c>
      <c r="I72" s="29" t="e">
        <f t="shared" si="5"/>
        <v>#REF!</v>
      </c>
      <c r="J72" s="52">
        <v>2400</v>
      </c>
      <c r="K72" s="89" t="e">
        <f t="shared" si="6"/>
        <v>#REF!</v>
      </c>
      <c r="L72" s="96">
        <v>0</v>
      </c>
      <c r="M72" s="27" t="e">
        <f t="shared" si="7"/>
        <v>#REF!</v>
      </c>
      <c r="N72" s="34"/>
    </row>
    <row r="73" spans="1:14" ht="13.5" customHeight="1">
      <c r="A73" s="18">
        <v>15</v>
      </c>
      <c r="B73" s="222" t="s">
        <v>51</v>
      </c>
      <c r="C73" s="222"/>
      <c r="D73" s="19" t="s">
        <v>21</v>
      </c>
      <c r="E73" s="40">
        <v>422070106314204</v>
      </c>
      <c r="F73" s="36" t="s">
        <v>99</v>
      </c>
      <c r="G73" s="68" t="e">
        <f>#REF!</f>
        <v>#REF!</v>
      </c>
      <c r="H73" s="68" t="e">
        <f>#REF!</f>
        <v>#REF!</v>
      </c>
      <c r="I73" s="29" t="e">
        <f t="shared" si="5"/>
        <v>#REF!</v>
      </c>
      <c r="J73" s="52">
        <v>4800</v>
      </c>
      <c r="K73" s="89" t="e">
        <f t="shared" si="6"/>
        <v>#REF!</v>
      </c>
      <c r="L73" s="96">
        <v>0</v>
      </c>
      <c r="M73" s="27" t="e">
        <f t="shared" si="7"/>
        <v>#REF!</v>
      </c>
      <c r="N73" s="34"/>
    </row>
    <row r="74" spans="1:14" ht="13.5" customHeight="1">
      <c r="A74" s="18">
        <v>16</v>
      </c>
      <c r="B74" s="222" t="s">
        <v>52</v>
      </c>
      <c r="C74" s="222"/>
      <c r="D74" s="19" t="s">
        <v>1</v>
      </c>
      <c r="E74" s="40">
        <v>422070106314201</v>
      </c>
      <c r="F74" s="36" t="s">
        <v>99</v>
      </c>
      <c r="G74" s="68" t="e">
        <f>#REF!</f>
        <v>#REF!</v>
      </c>
      <c r="H74" s="68" t="e">
        <f>#REF!</f>
        <v>#REF!</v>
      </c>
      <c r="I74" s="29" t="e">
        <f t="shared" si="5"/>
        <v>#REF!</v>
      </c>
      <c r="J74" s="52">
        <v>3600</v>
      </c>
      <c r="K74" s="89" t="e">
        <f t="shared" si="6"/>
        <v>#REF!</v>
      </c>
      <c r="L74" s="96">
        <v>0</v>
      </c>
      <c r="M74" s="27" t="e">
        <f t="shared" si="7"/>
        <v>#REF!</v>
      </c>
      <c r="N74" s="34"/>
    </row>
    <row r="75" spans="1:14" ht="13.5" customHeight="1">
      <c r="A75" s="18">
        <v>17</v>
      </c>
      <c r="B75" s="222" t="s">
        <v>53</v>
      </c>
      <c r="C75" s="222"/>
      <c r="D75" s="19" t="s">
        <v>1</v>
      </c>
      <c r="E75" s="40">
        <v>422070106314101</v>
      </c>
      <c r="F75" s="36" t="s">
        <v>99</v>
      </c>
      <c r="G75" s="68" t="e">
        <f>#REF!</f>
        <v>#REF!</v>
      </c>
      <c r="H75" s="68" t="e">
        <f>#REF!</f>
        <v>#REF!</v>
      </c>
      <c r="I75" s="29" t="e">
        <f t="shared" si="5"/>
        <v>#REF!</v>
      </c>
      <c r="J75" s="52">
        <v>7200</v>
      </c>
      <c r="K75" s="89" t="e">
        <f t="shared" si="6"/>
        <v>#REF!</v>
      </c>
      <c r="L75" s="96">
        <v>0</v>
      </c>
      <c r="M75" s="27" t="e">
        <f t="shared" si="7"/>
        <v>#REF!</v>
      </c>
      <c r="N75" s="34"/>
    </row>
    <row r="76" spans="1:14" ht="13.5" customHeight="1" thickBot="1">
      <c r="A76" s="20">
        <v>18</v>
      </c>
      <c r="B76" s="224" t="s">
        <v>54</v>
      </c>
      <c r="C76" s="224"/>
      <c r="D76" s="21" t="s">
        <v>1</v>
      </c>
      <c r="E76" s="42">
        <v>422070106314102</v>
      </c>
      <c r="F76" s="38" t="s">
        <v>99</v>
      </c>
      <c r="G76" s="69" t="e">
        <f>#REF!</f>
        <v>#REF!</v>
      </c>
      <c r="H76" s="69" t="e">
        <f>#REF!</f>
        <v>#REF!</v>
      </c>
      <c r="I76" s="70" t="e">
        <f t="shared" si="5"/>
        <v>#REF!</v>
      </c>
      <c r="J76" s="53">
        <v>4800</v>
      </c>
      <c r="K76" s="94" t="e">
        <f t="shared" si="6"/>
        <v>#REF!</v>
      </c>
      <c r="L76" s="97">
        <v>0</v>
      </c>
      <c r="M76" s="76" t="e">
        <f t="shared" si="7"/>
        <v>#REF!</v>
      </c>
      <c r="N76" s="54"/>
    </row>
    <row r="77" spans="1:14" ht="13.5" customHeight="1">
      <c r="A77" s="48">
        <v>19</v>
      </c>
      <c r="B77" s="223" t="s">
        <v>55</v>
      </c>
      <c r="C77" s="223"/>
      <c r="D77" s="49" t="s">
        <v>20</v>
      </c>
      <c r="E77" s="41">
        <v>422080073108201</v>
      </c>
      <c r="F77" s="39" t="s">
        <v>99</v>
      </c>
      <c r="G77" s="66" t="e">
        <f>#REF!</f>
        <v>#REF!</v>
      </c>
      <c r="H77" s="66" t="e">
        <f>#REF!</f>
        <v>#REF!</v>
      </c>
      <c r="I77" s="67" t="e">
        <f t="shared" si="5"/>
        <v>#REF!</v>
      </c>
      <c r="J77" s="50">
        <v>21000</v>
      </c>
      <c r="K77" s="93" t="e">
        <f t="shared" si="6"/>
        <v>#REF!</v>
      </c>
      <c r="L77" s="95">
        <v>0</v>
      </c>
      <c r="M77" s="75" t="e">
        <f t="shared" si="7"/>
        <v>#REF!</v>
      </c>
      <c r="N77" s="51"/>
    </row>
    <row r="78" spans="1:14" ht="13.5" customHeight="1">
      <c r="A78" s="18">
        <v>20</v>
      </c>
      <c r="B78" s="222" t="s">
        <v>56</v>
      </c>
      <c r="C78" s="222"/>
      <c r="D78" s="19" t="s">
        <v>20</v>
      </c>
      <c r="E78" s="40">
        <v>422080073108101</v>
      </c>
      <c r="F78" s="36" t="s">
        <v>99</v>
      </c>
      <c r="G78" s="68" t="e">
        <f>#REF!</f>
        <v>#REF!</v>
      </c>
      <c r="H78" s="68" t="e">
        <f>#REF!</f>
        <v>#REF!</v>
      </c>
      <c r="I78" s="29" t="e">
        <f t="shared" si="5"/>
        <v>#REF!</v>
      </c>
      <c r="J78" s="52">
        <v>21000</v>
      </c>
      <c r="K78" s="89" t="e">
        <f t="shared" si="6"/>
        <v>#REF!</v>
      </c>
      <c r="L78" s="96">
        <v>0</v>
      </c>
      <c r="M78" s="27" t="e">
        <f t="shared" si="7"/>
        <v>#REF!</v>
      </c>
      <c r="N78" s="34"/>
    </row>
    <row r="79" spans="1:14" ht="13.5" customHeight="1">
      <c r="A79" s="18">
        <v>21</v>
      </c>
      <c r="B79" s="222" t="s">
        <v>57</v>
      </c>
      <c r="C79" s="222"/>
      <c r="D79" s="19" t="s">
        <v>20</v>
      </c>
      <c r="E79" s="40">
        <v>422080073108202</v>
      </c>
      <c r="F79" s="36" t="s">
        <v>99</v>
      </c>
      <c r="G79" s="68" t="e">
        <f>#REF!</f>
        <v>#REF!</v>
      </c>
      <c r="H79" s="68" t="e">
        <f>#REF!</f>
        <v>#REF!</v>
      </c>
      <c r="I79" s="29" t="e">
        <f t="shared" si="5"/>
        <v>#REF!</v>
      </c>
      <c r="J79" s="52">
        <v>21000</v>
      </c>
      <c r="K79" s="89" t="e">
        <f t="shared" si="6"/>
        <v>#REF!</v>
      </c>
      <c r="L79" s="96">
        <v>0</v>
      </c>
      <c r="M79" s="27" t="e">
        <f t="shared" si="7"/>
        <v>#REF!</v>
      </c>
      <c r="N79" s="34"/>
    </row>
    <row r="80" spans="1:14" ht="13.5" customHeight="1" thickBot="1">
      <c r="A80" s="24">
        <v>22</v>
      </c>
      <c r="B80" s="225" t="s">
        <v>58</v>
      </c>
      <c r="C80" s="225"/>
      <c r="D80" s="25" t="s">
        <v>20</v>
      </c>
      <c r="E80" s="43">
        <v>422080073108102</v>
      </c>
      <c r="F80" s="44" t="s">
        <v>99</v>
      </c>
      <c r="G80" s="71" t="e">
        <f>#REF!</f>
        <v>#REF!</v>
      </c>
      <c r="H80" s="71" t="e">
        <f>#REF!</f>
        <v>#REF!</v>
      </c>
      <c r="I80" s="31" t="e">
        <f t="shared" si="5"/>
        <v>#REF!</v>
      </c>
      <c r="J80" s="55">
        <v>21000</v>
      </c>
      <c r="K80" s="90" t="e">
        <f t="shared" si="6"/>
        <v>#REF!</v>
      </c>
      <c r="L80" s="98">
        <v>0</v>
      </c>
      <c r="M80" s="28" t="e">
        <f t="shared" si="7"/>
        <v>#REF!</v>
      </c>
      <c r="N80" s="56"/>
    </row>
    <row r="81" spans="1:14" ht="13.5" customHeight="1" thickBot="1">
      <c r="A81" s="59">
        <v>23</v>
      </c>
      <c r="B81" s="228" t="s">
        <v>42</v>
      </c>
      <c r="C81" s="228"/>
      <c r="D81" s="60" t="s">
        <v>20</v>
      </c>
      <c r="E81" s="45">
        <v>422080072214102</v>
      </c>
      <c r="F81" s="46" t="s">
        <v>99</v>
      </c>
      <c r="G81" s="80" t="e">
        <f>#REF!</f>
        <v>#REF!</v>
      </c>
      <c r="H81" s="80" t="e">
        <f>#REF!</f>
        <v>#REF!</v>
      </c>
      <c r="I81" s="81" t="e">
        <f t="shared" si="5"/>
        <v>#REF!</v>
      </c>
      <c r="J81" s="61">
        <v>4800</v>
      </c>
      <c r="K81" s="99" t="e">
        <f t="shared" si="6"/>
        <v>#REF!</v>
      </c>
      <c r="L81" s="100">
        <v>0</v>
      </c>
      <c r="M81" s="79" t="e">
        <f t="shared" si="7"/>
        <v>#REF!</v>
      </c>
      <c r="N81" s="62"/>
    </row>
    <row r="82" spans="1:14" ht="13.5" customHeight="1">
      <c r="A82" s="48">
        <v>24</v>
      </c>
      <c r="B82" s="223" t="s">
        <v>59</v>
      </c>
      <c r="C82" s="223"/>
      <c r="D82" s="49" t="s">
        <v>1</v>
      </c>
      <c r="E82" s="41">
        <v>422070104214102</v>
      </c>
      <c r="F82" s="39" t="s">
        <v>99</v>
      </c>
      <c r="G82" s="66" t="e">
        <f>#REF!</f>
        <v>#REF!</v>
      </c>
      <c r="H82" s="66" t="e">
        <f>#REF!</f>
        <v>#REF!</v>
      </c>
      <c r="I82" s="67" t="e">
        <f t="shared" si="5"/>
        <v>#REF!</v>
      </c>
      <c r="J82" s="50">
        <v>4800</v>
      </c>
      <c r="K82" s="93" t="e">
        <f t="shared" si="6"/>
        <v>#REF!</v>
      </c>
      <c r="L82" s="95">
        <v>0</v>
      </c>
      <c r="M82" s="75" t="e">
        <f t="shared" si="7"/>
        <v>#REF!</v>
      </c>
      <c r="N82" s="51"/>
    </row>
    <row r="83" spans="1:14" ht="13.5" customHeight="1">
      <c r="A83" s="18">
        <v>25</v>
      </c>
      <c r="B83" s="222" t="s">
        <v>60</v>
      </c>
      <c r="C83" s="222"/>
      <c r="D83" s="19" t="s">
        <v>1</v>
      </c>
      <c r="E83" s="40">
        <v>422070104214103</v>
      </c>
      <c r="F83" s="36" t="s">
        <v>99</v>
      </c>
      <c r="G83" s="68" t="e">
        <f>#REF!</f>
        <v>#REF!</v>
      </c>
      <c r="H83" s="68" t="e">
        <f>#REF!</f>
        <v>#REF!</v>
      </c>
      <c r="I83" s="29" t="e">
        <f t="shared" si="5"/>
        <v>#REF!</v>
      </c>
      <c r="J83" s="52">
        <v>7200</v>
      </c>
      <c r="K83" s="89" t="e">
        <f t="shared" si="6"/>
        <v>#REF!</v>
      </c>
      <c r="L83" s="96">
        <v>0</v>
      </c>
      <c r="M83" s="27" t="e">
        <f t="shared" si="7"/>
        <v>#REF!</v>
      </c>
      <c r="N83" s="34"/>
    </row>
    <row r="84" spans="1:16" ht="13.5" customHeight="1">
      <c r="A84" s="18">
        <v>26</v>
      </c>
      <c r="B84" s="222" t="s">
        <v>61</v>
      </c>
      <c r="C84" s="222"/>
      <c r="D84" s="19" t="s">
        <v>1</v>
      </c>
      <c r="E84" s="40">
        <v>422070104214104</v>
      </c>
      <c r="F84" s="36" t="s">
        <v>99</v>
      </c>
      <c r="G84" s="68" t="e">
        <f>#REF!</f>
        <v>#REF!</v>
      </c>
      <c r="H84" s="68" t="e">
        <f>#REF!</f>
        <v>#REF!</v>
      </c>
      <c r="I84" s="29" t="e">
        <f t="shared" si="5"/>
        <v>#REF!</v>
      </c>
      <c r="J84" s="52">
        <v>7200</v>
      </c>
      <c r="K84" s="89" t="e">
        <f t="shared" si="6"/>
        <v>#REF!</v>
      </c>
      <c r="L84" s="96">
        <v>0</v>
      </c>
      <c r="M84" s="27" t="e">
        <f t="shared" si="7"/>
        <v>#REF!</v>
      </c>
      <c r="N84" s="34"/>
      <c r="P84" s="12"/>
    </row>
    <row r="85" spans="1:14" ht="13.5" customHeight="1">
      <c r="A85" s="18">
        <v>27</v>
      </c>
      <c r="B85" s="222" t="s">
        <v>62</v>
      </c>
      <c r="C85" s="222"/>
      <c r="D85" s="19" t="s">
        <v>1</v>
      </c>
      <c r="E85" s="40">
        <v>422070104214105</v>
      </c>
      <c r="F85" s="36" t="s">
        <v>99</v>
      </c>
      <c r="G85" s="68" t="e">
        <f>#REF!</f>
        <v>#REF!</v>
      </c>
      <c r="H85" s="68" t="e">
        <f>#REF!</f>
        <v>#REF!</v>
      </c>
      <c r="I85" s="29" t="e">
        <f t="shared" si="5"/>
        <v>#REF!</v>
      </c>
      <c r="J85" s="52">
        <v>2400</v>
      </c>
      <c r="K85" s="89" t="e">
        <f t="shared" si="6"/>
        <v>#REF!</v>
      </c>
      <c r="L85" s="96">
        <v>0</v>
      </c>
      <c r="M85" s="27" t="e">
        <f t="shared" si="7"/>
        <v>#REF!</v>
      </c>
      <c r="N85" s="34"/>
    </row>
    <row r="86" spans="1:14" ht="13.5" customHeight="1">
      <c r="A86" s="18">
        <v>28</v>
      </c>
      <c r="B86" s="222" t="s">
        <v>63</v>
      </c>
      <c r="C86" s="222"/>
      <c r="D86" s="19" t="s">
        <v>1</v>
      </c>
      <c r="E86" s="40">
        <v>422070104214202</v>
      </c>
      <c r="F86" s="36" t="s">
        <v>99</v>
      </c>
      <c r="G86" s="68" t="e">
        <f>#REF!</f>
        <v>#REF!</v>
      </c>
      <c r="H86" s="68" t="e">
        <f>#REF!</f>
        <v>#REF!</v>
      </c>
      <c r="I86" s="29" t="e">
        <f t="shared" si="5"/>
        <v>#REF!</v>
      </c>
      <c r="J86" s="52">
        <v>7200</v>
      </c>
      <c r="K86" s="89" t="e">
        <f t="shared" si="6"/>
        <v>#REF!</v>
      </c>
      <c r="L86" s="96">
        <v>0</v>
      </c>
      <c r="M86" s="27" t="e">
        <f t="shared" si="7"/>
        <v>#REF!</v>
      </c>
      <c r="N86" s="34"/>
    </row>
    <row r="87" spans="1:14" ht="13.5" customHeight="1">
      <c r="A87" s="18">
        <v>29</v>
      </c>
      <c r="B87" s="222" t="s">
        <v>64</v>
      </c>
      <c r="C87" s="222"/>
      <c r="D87" s="19" t="s">
        <v>1</v>
      </c>
      <c r="E87" s="40">
        <v>422070104214203</v>
      </c>
      <c r="F87" s="36" t="s">
        <v>99</v>
      </c>
      <c r="G87" s="68" t="e">
        <f>#REF!</f>
        <v>#REF!</v>
      </c>
      <c r="H87" s="68" t="e">
        <f>#REF!</f>
        <v>#REF!</v>
      </c>
      <c r="I87" s="29" t="e">
        <f t="shared" si="5"/>
        <v>#REF!</v>
      </c>
      <c r="J87" s="52">
        <v>2400</v>
      </c>
      <c r="K87" s="89" t="e">
        <f t="shared" si="6"/>
        <v>#REF!</v>
      </c>
      <c r="L87" s="96">
        <v>0</v>
      </c>
      <c r="M87" s="27" t="e">
        <f t="shared" si="7"/>
        <v>#REF!</v>
      </c>
      <c r="N87" s="34"/>
    </row>
    <row r="88" spans="1:14" ht="13.5" customHeight="1">
      <c r="A88" s="18">
        <v>30</v>
      </c>
      <c r="B88" s="222" t="s">
        <v>65</v>
      </c>
      <c r="C88" s="222"/>
      <c r="D88" s="19" t="s">
        <v>1</v>
      </c>
      <c r="E88" s="40">
        <v>422070104214204</v>
      </c>
      <c r="F88" s="36" t="s">
        <v>99</v>
      </c>
      <c r="G88" s="68" t="e">
        <f>#REF!</f>
        <v>#REF!</v>
      </c>
      <c r="H88" s="68" t="e">
        <f>#REF!</f>
        <v>#REF!</v>
      </c>
      <c r="I88" s="29" t="e">
        <f t="shared" si="5"/>
        <v>#REF!</v>
      </c>
      <c r="J88" s="52">
        <v>2400</v>
      </c>
      <c r="K88" s="89" t="e">
        <f t="shared" si="6"/>
        <v>#REF!</v>
      </c>
      <c r="L88" s="96">
        <v>0</v>
      </c>
      <c r="M88" s="27" t="e">
        <f t="shared" si="7"/>
        <v>#REF!</v>
      </c>
      <c r="N88" s="34"/>
    </row>
    <row r="89" spans="1:14" ht="13.5" customHeight="1" thickBot="1">
      <c r="A89" s="20">
        <v>31</v>
      </c>
      <c r="B89" s="224" t="s">
        <v>66</v>
      </c>
      <c r="C89" s="224"/>
      <c r="D89" s="21" t="s">
        <v>1</v>
      </c>
      <c r="E89" s="42">
        <v>422070104214205</v>
      </c>
      <c r="F89" s="38" t="s">
        <v>99</v>
      </c>
      <c r="G89" s="69" t="e">
        <f>#REF!</f>
        <v>#REF!</v>
      </c>
      <c r="H89" s="69" t="e">
        <f>#REF!</f>
        <v>#REF!</v>
      </c>
      <c r="I89" s="70" t="e">
        <f t="shared" si="5"/>
        <v>#REF!</v>
      </c>
      <c r="J89" s="53">
        <v>2400</v>
      </c>
      <c r="K89" s="94" t="e">
        <f t="shared" si="6"/>
        <v>#REF!</v>
      </c>
      <c r="L89" s="97">
        <v>0</v>
      </c>
      <c r="M89" s="76" t="e">
        <f t="shared" si="7"/>
        <v>#REF!</v>
      </c>
      <c r="N89" s="54"/>
    </row>
    <row r="90" spans="1:14" ht="13.5" customHeight="1">
      <c r="A90" s="48">
        <v>32</v>
      </c>
      <c r="B90" s="223" t="s">
        <v>67</v>
      </c>
      <c r="C90" s="223"/>
      <c r="D90" s="49" t="s">
        <v>21</v>
      </c>
      <c r="E90" s="41">
        <v>422070105213202</v>
      </c>
      <c r="F90" s="39" t="s">
        <v>99</v>
      </c>
      <c r="G90" s="66" t="e">
        <f>#REF!</f>
        <v>#REF!</v>
      </c>
      <c r="H90" s="66" t="e">
        <f>#REF!</f>
        <v>#REF!</v>
      </c>
      <c r="I90" s="67" t="e">
        <f t="shared" si="5"/>
        <v>#REF!</v>
      </c>
      <c r="J90" s="50">
        <v>20000</v>
      </c>
      <c r="K90" s="93" t="e">
        <f t="shared" si="6"/>
        <v>#REF!</v>
      </c>
      <c r="L90" s="95">
        <v>0</v>
      </c>
      <c r="M90" s="75" t="e">
        <f t="shared" si="7"/>
        <v>#REF!</v>
      </c>
      <c r="N90" s="51"/>
    </row>
    <row r="91" spans="1:14" ht="13.5" customHeight="1" thickBot="1">
      <c r="A91" s="24">
        <v>33</v>
      </c>
      <c r="B91" s="225" t="s">
        <v>68</v>
      </c>
      <c r="C91" s="225"/>
      <c r="D91" s="25" t="s">
        <v>21</v>
      </c>
      <c r="E91" s="43">
        <v>422070105213203</v>
      </c>
      <c r="F91" s="44" t="s">
        <v>99</v>
      </c>
      <c r="G91" s="71" t="e">
        <f>#REF!</f>
        <v>#REF!</v>
      </c>
      <c r="H91" s="71" t="e">
        <f>#REF!</f>
        <v>#REF!</v>
      </c>
      <c r="I91" s="31" t="e">
        <f t="shared" si="5"/>
        <v>#REF!</v>
      </c>
      <c r="J91" s="55">
        <v>20000</v>
      </c>
      <c r="K91" s="90" t="e">
        <f t="shared" si="6"/>
        <v>#REF!</v>
      </c>
      <c r="L91" s="98">
        <v>0</v>
      </c>
      <c r="M91" s="28" t="e">
        <f t="shared" si="7"/>
        <v>#REF!</v>
      </c>
      <c r="N91" s="56"/>
    </row>
    <row r="92" spans="1:14" ht="15.75" thickBot="1">
      <c r="A92" s="216" t="s">
        <v>111</v>
      </c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8"/>
      <c r="M92" s="267" t="e">
        <f>SUM(M59:M91)</f>
        <v>#REF!</v>
      </c>
      <c r="N92" s="268"/>
    </row>
    <row r="93" spans="1:16" ht="30" customHeight="1" thickBot="1">
      <c r="A93" s="219" t="s">
        <v>11</v>
      </c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1"/>
      <c r="M93" s="260" t="e">
        <f>M57-M92</f>
        <v>#REF!</v>
      </c>
      <c r="N93" s="261"/>
      <c r="O93" s="109" t="e">
        <f>#REF!-#REF!</f>
        <v>#REF!</v>
      </c>
      <c r="P93" s="12"/>
    </row>
    <row r="94" spans="1:14" ht="15.75" customHeight="1">
      <c r="A94" s="262" t="s">
        <v>69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4"/>
      <c r="M94" s="276"/>
      <c r="N94" s="277"/>
    </row>
    <row r="95" spans="1:14" ht="15.75" customHeight="1">
      <c r="A95" s="208" t="s">
        <v>70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10"/>
      <c r="M95" s="265" t="e">
        <f>SUM(M9:M11)+M27+SUM(M39:M41)+SUM(M47:M54)-(SUM(M59:M61)+SUM(M66:M67)+SUM(M74:M76)+SUM(M82:M89))</f>
        <v>#REF!</v>
      </c>
      <c r="N95" s="266"/>
    </row>
    <row r="96" spans="1:14" ht="15.75" customHeight="1">
      <c r="A96" s="208" t="s">
        <v>71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10"/>
      <c r="M96" s="265" t="e">
        <f>M14+M20+SUM(M42:M46)-(SUM(M62:M65)+SUM(M77:M81))</f>
        <v>#REF!</v>
      </c>
      <c r="N96" s="266"/>
    </row>
    <row r="97" spans="1:15" ht="15.75" customHeight="1" thickBot="1">
      <c r="A97" s="211" t="s">
        <v>72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3"/>
      <c r="M97" s="274" t="e">
        <f>SUM(M15:M17)+SUM(M21:M24)+SUM(M28:M38)+SUM(M55:M56)-(SUM(M68:M73)+SUM(M90:M91))</f>
        <v>#REF!</v>
      </c>
      <c r="N97" s="275"/>
      <c r="O97" s="12"/>
    </row>
    <row r="99" spans="3:14" ht="12.75">
      <c r="C99" s="10"/>
      <c r="D99" s="10"/>
      <c r="E99" s="10"/>
      <c r="F99" s="10"/>
      <c r="N99" s="107"/>
    </row>
    <row r="100" spans="3:14" ht="12.75">
      <c r="C100" s="10"/>
      <c r="K100" s="11"/>
      <c r="L100" s="11"/>
      <c r="M100" s="9"/>
      <c r="N100" s="107"/>
    </row>
    <row r="101" spans="3:17" ht="12.75">
      <c r="C101" s="10"/>
      <c r="N101" s="107"/>
      <c r="Q101" s="12" t="e">
        <f>M93+#REF!</f>
        <v>#REF!</v>
      </c>
    </row>
    <row r="102" ht="12.75">
      <c r="C102" s="10"/>
    </row>
    <row r="103" ht="12.75">
      <c r="C103" s="10"/>
    </row>
    <row r="104" spans="3:13" ht="15.75">
      <c r="C104" s="3" t="s">
        <v>13</v>
      </c>
      <c r="M104" s="3" t="s">
        <v>17</v>
      </c>
    </row>
    <row r="105" spans="3:13" ht="15">
      <c r="C105" s="13" t="s">
        <v>112</v>
      </c>
      <c r="M105" s="13" t="s">
        <v>14</v>
      </c>
    </row>
    <row r="106" spans="3:13" ht="15">
      <c r="C106" s="13" t="s">
        <v>113</v>
      </c>
      <c r="M106" s="13"/>
    </row>
    <row r="107" spans="3:13" ht="15">
      <c r="C107" s="13"/>
      <c r="M107" s="13"/>
    </row>
    <row r="108" spans="3:13" ht="15.75">
      <c r="C108" s="3" t="s">
        <v>101</v>
      </c>
      <c r="M108" s="3" t="s">
        <v>18</v>
      </c>
    </row>
    <row r="109" spans="3:13" ht="15">
      <c r="C109" s="14"/>
      <c r="M109" s="14"/>
    </row>
    <row r="110" spans="3:13" ht="15.75">
      <c r="C110" s="3" t="e">
        <f>#REF!</f>
        <v>#REF!</v>
      </c>
      <c r="M110" s="3" t="e">
        <f>C110</f>
        <v>#REF!</v>
      </c>
    </row>
    <row r="111" spans="3:13" ht="12.75">
      <c r="C111" s="17"/>
      <c r="M111" s="17"/>
    </row>
    <row r="112" spans="3:13" ht="12.75">
      <c r="C112" s="17" t="s">
        <v>15</v>
      </c>
      <c r="K112" s="15"/>
      <c r="L112" s="15"/>
      <c r="M112" s="17" t="s">
        <v>15</v>
      </c>
    </row>
    <row r="113" spans="11:12" ht="12.75">
      <c r="K113" s="15"/>
      <c r="L113" s="15"/>
    </row>
    <row r="116" ht="12.75">
      <c r="N116" s="107"/>
    </row>
    <row r="127" ht="12.75">
      <c r="M127" s="12" t="e">
        <f>M93+#REF!</f>
        <v>#REF!</v>
      </c>
    </row>
  </sheetData>
  <sheetProtection/>
  <mergeCells count="99">
    <mergeCell ref="B51:C51"/>
    <mergeCell ref="B52:C52"/>
    <mergeCell ref="A58:N58"/>
    <mergeCell ref="M57:N57"/>
    <mergeCell ref="M96:N96"/>
    <mergeCell ref="M97:N97"/>
    <mergeCell ref="B53:C53"/>
    <mergeCell ref="B54:C54"/>
    <mergeCell ref="B61:C61"/>
    <mergeCell ref="M94:N94"/>
    <mergeCell ref="M93:N93"/>
    <mergeCell ref="A94:L94"/>
    <mergeCell ref="M95:N95"/>
    <mergeCell ref="M92:N92"/>
    <mergeCell ref="N5:N6"/>
    <mergeCell ref="B40:C40"/>
    <mergeCell ref="B48:C48"/>
    <mergeCell ref="B43:C43"/>
    <mergeCell ref="B44:C44"/>
    <mergeCell ref="J5:J6"/>
    <mergeCell ref="B50:C50"/>
    <mergeCell ref="B34:C34"/>
    <mergeCell ref="A20:B24"/>
    <mergeCell ref="E5:H5"/>
    <mergeCell ref="B9:C9"/>
    <mergeCell ref="B33:C33"/>
    <mergeCell ref="B38:C38"/>
    <mergeCell ref="B39:C39"/>
    <mergeCell ref="B12:C12"/>
    <mergeCell ref="B26:C26"/>
    <mergeCell ref="K5:K6"/>
    <mergeCell ref="B13:C13"/>
    <mergeCell ref="B46:C46"/>
    <mergeCell ref="B35:C35"/>
    <mergeCell ref="A2:N2"/>
    <mergeCell ref="A8:N8"/>
    <mergeCell ref="A3:N3"/>
    <mergeCell ref="A4:N4"/>
    <mergeCell ref="D5:D6"/>
    <mergeCell ref="A5:A6"/>
    <mergeCell ref="A27:B32"/>
    <mergeCell ref="B41:C41"/>
    <mergeCell ref="B42:C42"/>
    <mergeCell ref="I5:I6"/>
    <mergeCell ref="B5:C6"/>
    <mergeCell ref="B10:C10"/>
    <mergeCell ref="A14:B17"/>
    <mergeCell ref="B18:C18"/>
    <mergeCell ref="B19:C19"/>
    <mergeCell ref="B89:C89"/>
    <mergeCell ref="B80:C80"/>
    <mergeCell ref="B7:C7"/>
    <mergeCell ref="M5:M6"/>
    <mergeCell ref="B49:C49"/>
    <mergeCell ref="B11:C11"/>
    <mergeCell ref="B36:C36"/>
    <mergeCell ref="B37:C37"/>
    <mergeCell ref="B45:C45"/>
    <mergeCell ref="B25:C25"/>
    <mergeCell ref="B71:C71"/>
    <mergeCell ref="B72:C72"/>
    <mergeCell ref="B47:C47"/>
    <mergeCell ref="B90:C90"/>
    <mergeCell ref="B81:C81"/>
    <mergeCell ref="B82:C82"/>
    <mergeCell ref="B83:C83"/>
    <mergeCell ref="B84:C84"/>
    <mergeCell ref="B87:C87"/>
    <mergeCell ref="B88:C88"/>
    <mergeCell ref="B73:C73"/>
    <mergeCell ref="B74:C74"/>
    <mergeCell ref="B91:C91"/>
    <mergeCell ref="B55:C55"/>
    <mergeCell ref="B56:C56"/>
    <mergeCell ref="B59:C59"/>
    <mergeCell ref="B60:C60"/>
    <mergeCell ref="B62:C62"/>
    <mergeCell ref="B85:C85"/>
    <mergeCell ref="B86:C86"/>
    <mergeCell ref="B66:C66"/>
    <mergeCell ref="B67:C67"/>
    <mergeCell ref="B68:C68"/>
    <mergeCell ref="B69:C69"/>
    <mergeCell ref="A95:L95"/>
    <mergeCell ref="B75:C75"/>
    <mergeCell ref="B76:C76"/>
    <mergeCell ref="B77:C77"/>
    <mergeCell ref="B78:C78"/>
    <mergeCell ref="B70:C70"/>
    <mergeCell ref="A96:L96"/>
    <mergeCell ref="A97:L97"/>
    <mergeCell ref="L5:L6"/>
    <mergeCell ref="A57:L57"/>
    <mergeCell ref="A92:L92"/>
    <mergeCell ref="A93:L93"/>
    <mergeCell ref="B63:C63"/>
    <mergeCell ref="B64:C64"/>
    <mergeCell ref="B65:C65"/>
    <mergeCell ref="B79:C79"/>
  </mergeCells>
  <printOptions/>
  <pageMargins left="0.45" right="0.45" top="0.7" bottom="1" header="0.5" footer="0.5"/>
  <pageSetup fitToHeight="10" horizontalDpi="600" verticalDpi="600" orientation="landscape" paperSize="9" scale="61" r:id="rId1"/>
  <rowBreaks count="2" manualBreakCount="2">
    <brk id="41" max="11" man="1"/>
    <brk id="8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1"/>
  <sheetViews>
    <sheetView view="pageBreakPreview" zoomScale="70" zoomScaleNormal="85" zoomScaleSheetLayoutView="70" zoomScalePageLayoutView="0" workbookViewId="0" topLeftCell="C1">
      <selection activeCell="P67" sqref="P67"/>
    </sheetView>
  </sheetViews>
  <sheetFormatPr defaultColWidth="9.140625" defaultRowHeight="12.75"/>
  <cols>
    <col min="1" max="1" width="4.7109375" style="4" customWidth="1"/>
    <col min="2" max="2" width="10.7109375" style="4" customWidth="1"/>
    <col min="3" max="3" width="60.7109375" style="4" customWidth="1"/>
    <col min="4" max="4" width="9.7109375" style="4" customWidth="1"/>
    <col min="5" max="5" width="16.7109375" style="4" customWidth="1"/>
    <col min="6" max="6" width="9.7109375" style="4" customWidth="1"/>
    <col min="7" max="8" width="14.7109375" style="4" customWidth="1"/>
    <col min="9" max="9" width="12.7109375" style="4" customWidth="1"/>
    <col min="10" max="10" width="10.7109375" style="4" customWidth="1"/>
    <col min="11" max="12" width="14.7109375" style="4" customWidth="1"/>
    <col min="13" max="13" width="15.7109375" style="4" customWidth="1"/>
    <col min="14" max="14" width="20.7109375" style="108" customWidth="1"/>
    <col min="15" max="15" width="14.57421875" style="4" bestFit="1" customWidth="1"/>
    <col min="16" max="16" width="12.28125" style="4" customWidth="1"/>
    <col min="17" max="16384" width="9.140625" style="4" customWidth="1"/>
  </cols>
  <sheetData>
    <row r="2" spans="1:14" ht="19.5" customHeight="1">
      <c r="A2" s="246" t="s">
        <v>12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9.5" customHeight="1">
      <c r="A3" s="246" t="s">
        <v>102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4" ht="19.5" customHeight="1" thickBot="1">
      <c r="A4" s="250" t="e">
        <f>#REF!</f>
        <v>#REF!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1:14" ht="45" customHeight="1">
      <c r="A5" s="251" t="s">
        <v>3</v>
      </c>
      <c r="B5" s="237" t="s">
        <v>2</v>
      </c>
      <c r="C5" s="238"/>
      <c r="D5" s="231" t="s">
        <v>6</v>
      </c>
      <c r="E5" s="257" t="s">
        <v>97</v>
      </c>
      <c r="F5" s="258"/>
      <c r="G5" s="258"/>
      <c r="H5" s="259"/>
      <c r="I5" s="231" t="s">
        <v>8</v>
      </c>
      <c r="J5" s="231" t="s">
        <v>7</v>
      </c>
      <c r="K5" s="231" t="s">
        <v>9</v>
      </c>
      <c r="L5" s="214" t="s">
        <v>114</v>
      </c>
      <c r="M5" s="231" t="s">
        <v>0</v>
      </c>
      <c r="N5" s="269" t="s">
        <v>4</v>
      </c>
    </row>
    <row r="6" spans="1:14" ht="69.75" customHeight="1" thickBot="1">
      <c r="A6" s="252"/>
      <c r="B6" s="239"/>
      <c r="C6" s="240"/>
      <c r="D6" s="232"/>
      <c r="E6" s="16" t="s">
        <v>96</v>
      </c>
      <c r="F6" s="16" t="s">
        <v>100</v>
      </c>
      <c r="G6" s="8" t="s">
        <v>10</v>
      </c>
      <c r="H6" s="8" t="s">
        <v>5</v>
      </c>
      <c r="I6" s="232"/>
      <c r="J6" s="232"/>
      <c r="K6" s="232"/>
      <c r="L6" s="215"/>
      <c r="M6" s="232"/>
      <c r="N6" s="270"/>
    </row>
    <row r="7" spans="1:14" ht="13.5" thickBot="1">
      <c r="A7" s="122">
        <v>1</v>
      </c>
      <c r="B7" s="229">
        <v>2</v>
      </c>
      <c r="C7" s="230"/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10</v>
      </c>
      <c r="L7" s="116">
        <v>11</v>
      </c>
      <c r="M7" s="116">
        <v>12</v>
      </c>
      <c r="N7" s="123">
        <v>13</v>
      </c>
    </row>
    <row r="8" spans="1:14" ht="19.5" customHeight="1" thickBot="1">
      <c r="A8" s="271" t="s">
        <v>103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3"/>
    </row>
    <row r="9" spans="1:14" ht="13.5" customHeight="1">
      <c r="A9" s="48">
        <v>1</v>
      </c>
      <c r="B9" s="280" t="s">
        <v>73</v>
      </c>
      <c r="C9" s="281"/>
      <c r="D9" s="49" t="s">
        <v>1</v>
      </c>
      <c r="E9" s="22">
        <v>422070132313201</v>
      </c>
      <c r="F9" s="22" t="s">
        <v>98</v>
      </c>
      <c r="G9" s="66">
        <f>G54</f>
        <v>9702.9728</v>
      </c>
      <c r="H9" s="66">
        <f>H54</f>
        <v>9782.233</v>
      </c>
      <c r="I9" s="67">
        <f>H9-G9</f>
        <v>79.26020000000062</v>
      </c>
      <c r="J9" s="50">
        <v>6000</v>
      </c>
      <c r="K9" s="93">
        <f>ROUND(I9*J9,0)</f>
        <v>475561</v>
      </c>
      <c r="L9" s="96">
        <v>0</v>
      </c>
      <c r="M9" s="75">
        <f>K9+L9</f>
        <v>475561</v>
      </c>
      <c r="N9" s="51"/>
    </row>
    <row r="10" spans="1:14" ht="13.5" customHeight="1">
      <c r="A10" s="18">
        <v>2</v>
      </c>
      <c r="B10" s="278" t="s">
        <v>74</v>
      </c>
      <c r="C10" s="279"/>
      <c r="D10" s="19" t="s">
        <v>1</v>
      </c>
      <c r="E10" s="23">
        <v>422070132313101</v>
      </c>
      <c r="F10" s="23" t="s">
        <v>98</v>
      </c>
      <c r="G10" s="72">
        <f>G58</f>
        <v>9281.4414</v>
      </c>
      <c r="H10" s="72">
        <f>H58</f>
        <v>9355.4392</v>
      </c>
      <c r="I10" s="73">
        <f>H10-G10</f>
        <v>73.997800000001</v>
      </c>
      <c r="J10" s="19">
        <v>8000</v>
      </c>
      <c r="K10" s="110">
        <f>ROUND(I10*J10,0)</f>
        <v>591982</v>
      </c>
      <c r="L10" s="96">
        <v>0</v>
      </c>
      <c r="M10" s="77">
        <f>K10+L10</f>
        <v>591982</v>
      </c>
      <c r="N10" s="34"/>
    </row>
    <row r="11" spans="1:14" ht="13.5" customHeight="1">
      <c r="A11" s="18">
        <v>3</v>
      </c>
      <c r="B11" s="278" t="s">
        <v>75</v>
      </c>
      <c r="C11" s="279"/>
      <c r="D11" s="19" t="s">
        <v>1</v>
      </c>
      <c r="E11" s="23">
        <v>422130035218103</v>
      </c>
      <c r="F11" s="23" t="s">
        <v>98</v>
      </c>
      <c r="G11" s="72">
        <f>G75</f>
        <v>10.4926</v>
      </c>
      <c r="H11" s="72">
        <f>H75</f>
        <v>10.504</v>
      </c>
      <c r="I11" s="73">
        <f>H11-G11</f>
        <v>0.011400000000000077</v>
      </c>
      <c r="J11" s="19">
        <v>40</v>
      </c>
      <c r="K11" s="110">
        <f>ROUND(I11*J11,0)</f>
        <v>0</v>
      </c>
      <c r="L11" s="96">
        <v>0</v>
      </c>
      <c r="M11" s="77">
        <f>K11+L11</f>
        <v>0</v>
      </c>
      <c r="N11" s="34"/>
    </row>
    <row r="12" spans="1:14" ht="13.5" customHeight="1">
      <c r="A12" s="18">
        <v>4</v>
      </c>
      <c r="B12" s="278" t="s">
        <v>76</v>
      </c>
      <c r="C12" s="279"/>
      <c r="D12" s="19" t="s">
        <v>1</v>
      </c>
      <c r="E12" s="23">
        <v>422130035218101</v>
      </c>
      <c r="F12" s="23" t="s">
        <v>98</v>
      </c>
      <c r="G12" s="72">
        <f>G71</f>
        <v>11.0798</v>
      </c>
      <c r="H12" s="72">
        <f>H71</f>
        <v>11.093</v>
      </c>
      <c r="I12" s="73">
        <f>H12-G12</f>
        <v>0.013199999999999434</v>
      </c>
      <c r="J12" s="19">
        <v>20</v>
      </c>
      <c r="K12" s="110">
        <f>ROUND(I12*J12,0)</f>
        <v>0</v>
      </c>
      <c r="L12" s="96">
        <v>0</v>
      </c>
      <c r="M12" s="77">
        <f>K12+L12</f>
        <v>0</v>
      </c>
      <c r="N12" s="34"/>
    </row>
    <row r="13" spans="1:14" ht="13.5" customHeight="1" thickBot="1">
      <c r="A13" s="20">
        <v>5</v>
      </c>
      <c r="B13" s="285" t="s">
        <v>77</v>
      </c>
      <c r="C13" s="286"/>
      <c r="D13" s="21" t="s">
        <v>1</v>
      </c>
      <c r="E13" s="26">
        <v>422130035218102</v>
      </c>
      <c r="F13" s="26" t="s">
        <v>98</v>
      </c>
      <c r="G13" s="71">
        <f>G79</f>
        <v>4.9352</v>
      </c>
      <c r="H13" s="71">
        <f>H79</f>
        <v>4.9494</v>
      </c>
      <c r="I13" s="31">
        <f>H13-G13</f>
        <v>0.014199999999999768</v>
      </c>
      <c r="J13" s="21">
        <v>20</v>
      </c>
      <c r="K13" s="111">
        <f>ROUND(I13*J13,0)</f>
        <v>0</v>
      </c>
      <c r="L13" s="96">
        <v>0</v>
      </c>
      <c r="M13" s="28">
        <f>K13+L13</f>
        <v>0</v>
      </c>
      <c r="N13" s="54"/>
    </row>
    <row r="14" spans="1:14" ht="15.75" thickBot="1">
      <c r="A14" s="216" t="s">
        <v>104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8"/>
      <c r="M14" s="267">
        <f>SUM(M9:M13)</f>
        <v>1067543</v>
      </c>
      <c r="N14" s="268"/>
    </row>
    <row r="15" spans="1:14" ht="19.5" customHeight="1" thickBot="1">
      <c r="A15" s="247" t="s">
        <v>105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72"/>
      <c r="N15" s="273"/>
    </row>
    <row r="16" spans="1:17" ht="13.5" customHeight="1">
      <c r="A16" s="48">
        <v>1</v>
      </c>
      <c r="B16" s="289" t="s">
        <v>73</v>
      </c>
      <c r="C16" s="289"/>
      <c r="D16" s="49" t="s">
        <v>1</v>
      </c>
      <c r="E16" s="22">
        <v>422070132313201</v>
      </c>
      <c r="F16" s="22" t="s">
        <v>99</v>
      </c>
      <c r="G16" s="66">
        <f>G55</f>
        <v>0.2122</v>
      </c>
      <c r="H16" s="66">
        <f>H55</f>
        <v>0.2122</v>
      </c>
      <c r="I16" s="67">
        <f>H16-G16</f>
        <v>0</v>
      </c>
      <c r="J16" s="50">
        <v>6000</v>
      </c>
      <c r="K16" s="93">
        <f>ROUND(I16*J16,0)</f>
        <v>0</v>
      </c>
      <c r="L16" s="128">
        <v>0</v>
      </c>
      <c r="M16" s="129">
        <f>K16+L16</f>
        <v>0</v>
      </c>
      <c r="N16" s="63"/>
      <c r="O16" s="9"/>
      <c r="Q16"/>
    </row>
    <row r="17" spans="1:15" ht="13.5" customHeight="1" thickBot="1">
      <c r="A17" s="18">
        <v>2</v>
      </c>
      <c r="B17" s="288" t="s">
        <v>74</v>
      </c>
      <c r="C17" s="288"/>
      <c r="D17" s="19" t="s">
        <v>1</v>
      </c>
      <c r="E17" s="23">
        <v>422070132313101</v>
      </c>
      <c r="F17" s="23" t="s">
        <v>99</v>
      </c>
      <c r="G17" s="68">
        <f>G59</f>
        <v>0.0274</v>
      </c>
      <c r="H17" s="68">
        <f>H59</f>
        <v>0.0274</v>
      </c>
      <c r="I17" s="29">
        <f>H17-G17</f>
        <v>0</v>
      </c>
      <c r="J17" s="19">
        <v>8000</v>
      </c>
      <c r="K17" s="89">
        <f>ROUND(I17*J17,0)</f>
        <v>0</v>
      </c>
      <c r="L17" s="103">
        <v>0</v>
      </c>
      <c r="M17" s="87">
        <f>K17+L17</f>
        <v>0</v>
      </c>
      <c r="N17" s="32"/>
      <c r="O17" s="130"/>
    </row>
    <row r="18" spans="1:18" ht="13.5" customHeight="1">
      <c r="A18" s="18">
        <v>3</v>
      </c>
      <c r="B18" s="288" t="s">
        <v>75</v>
      </c>
      <c r="C18" s="288"/>
      <c r="D18" s="19" t="s">
        <v>1</v>
      </c>
      <c r="E18" s="23">
        <v>422130035218103</v>
      </c>
      <c r="F18" s="23" t="s">
        <v>99</v>
      </c>
      <c r="G18" s="68">
        <f>G74</f>
        <v>8069.4778</v>
      </c>
      <c r="H18" s="68">
        <f>H74</f>
        <v>8069.4778</v>
      </c>
      <c r="I18" s="29">
        <f>H18-G18</f>
        <v>0</v>
      </c>
      <c r="J18" s="19">
        <v>40</v>
      </c>
      <c r="K18" s="89">
        <f>ROUND(I18*J18,0)</f>
        <v>0</v>
      </c>
      <c r="L18" s="30">
        <f>-ROUND(O18,0)</f>
        <v>0</v>
      </c>
      <c r="M18" s="87">
        <f>K18+L18</f>
        <v>0</v>
      </c>
      <c r="N18" s="32" t="s">
        <v>115</v>
      </c>
      <c r="O18" s="5">
        <f>Q18+R18</f>
        <v>0</v>
      </c>
      <c r="P18" s="282" t="s">
        <v>16</v>
      </c>
      <c r="Q18" s="4">
        <v>0</v>
      </c>
      <c r="R18" s="4">
        <v>0</v>
      </c>
    </row>
    <row r="19" spans="1:18" ht="13.5" customHeight="1">
      <c r="A19" s="18">
        <v>4</v>
      </c>
      <c r="B19" s="288" t="s">
        <v>76</v>
      </c>
      <c r="C19" s="288"/>
      <c r="D19" s="19" t="s">
        <v>1</v>
      </c>
      <c r="E19" s="23">
        <v>422130035218101</v>
      </c>
      <c r="F19" s="23" t="s">
        <v>99</v>
      </c>
      <c r="G19" s="68">
        <f>G70</f>
        <v>6012.6512</v>
      </c>
      <c r="H19" s="68">
        <f>H70</f>
        <v>6012.6512</v>
      </c>
      <c r="I19" s="29">
        <f>H19-G19</f>
        <v>0</v>
      </c>
      <c r="J19" s="19">
        <v>20</v>
      </c>
      <c r="K19" s="89">
        <f>ROUND(I19*J19,0)</f>
        <v>0</v>
      </c>
      <c r="L19" s="30">
        <f>-ROUND(O19,0)</f>
        <v>0</v>
      </c>
      <c r="M19" s="87">
        <f>K19+L19</f>
        <v>0</v>
      </c>
      <c r="N19" s="32" t="s">
        <v>115</v>
      </c>
      <c r="O19" s="5">
        <f>Q19+R19</f>
        <v>0</v>
      </c>
      <c r="P19" s="283"/>
      <c r="Q19">
        <v>0</v>
      </c>
      <c r="R19" s="4">
        <v>0</v>
      </c>
    </row>
    <row r="20" spans="1:18" ht="13.5" customHeight="1" thickBot="1">
      <c r="A20" s="24">
        <v>5</v>
      </c>
      <c r="B20" s="287" t="s">
        <v>77</v>
      </c>
      <c r="C20" s="287"/>
      <c r="D20" s="25" t="s">
        <v>1</v>
      </c>
      <c r="E20" s="26">
        <v>422130035218102</v>
      </c>
      <c r="F20" s="26" t="s">
        <v>99</v>
      </c>
      <c r="G20" s="71">
        <f>G78</f>
        <v>29493.2038</v>
      </c>
      <c r="H20" s="71">
        <f>H78</f>
        <v>29493.2038</v>
      </c>
      <c r="I20" s="31">
        <f>H20-G20</f>
        <v>0</v>
      </c>
      <c r="J20" s="25">
        <v>20</v>
      </c>
      <c r="K20" s="90">
        <f>ROUND(I20*J20,0)</f>
        <v>0</v>
      </c>
      <c r="L20" s="131">
        <f>-ROUND(O20,0)</f>
        <v>0</v>
      </c>
      <c r="M20" s="87">
        <f>K20+L20</f>
        <v>0</v>
      </c>
      <c r="N20" s="32" t="s">
        <v>115</v>
      </c>
      <c r="O20" s="5">
        <f>Q20+R20</f>
        <v>0</v>
      </c>
      <c r="P20" s="284"/>
      <c r="Q20" s="4">
        <v>0</v>
      </c>
      <c r="R20" s="4">
        <v>0</v>
      </c>
    </row>
    <row r="21" spans="1:15" ht="15.75" thickBot="1">
      <c r="A21" s="292" t="s">
        <v>106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4"/>
      <c r="M21" s="267">
        <f>SUM(M16:M20)</f>
        <v>0</v>
      </c>
      <c r="N21" s="268"/>
      <c r="O21" s="132"/>
    </row>
    <row r="22" spans="1:16" ht="30" customHeight="1" thickBot="1">
      <c r="A22" s="219" t="s">
        <v>11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1"/>
      <c r="M22" s="290">
        <f>M14-M21</f>
        <v>1067543</v>
      </c>
      <c r="N22" s="291"/>
      <c r="P22" s="12"/>
    </row>
    <row r="24" spans="3:16" ht="12.75">
      <c r="C24" s="10"/>
      <c r="D24" s="10"/>
      <c r="E24" s="10"/>
      <c r="F24" s="10"/>
      <c r="O24" s="12">
        <f>L18+L19+L20</f>
        <v>0</v>
      </c>
      <c r="P24" s="12"/>
    </row>
    <row r="25" spans="3:16" ht="12.75">
      <c r="C25" s="10"/>
      <c r="I25" s="120"/>
      <c r="J25" s="120"/>
      <c r="K25" s="11"/>
      <c r="L25" s="11"/>
      <c r="M25" s="9"/>
      <c r="N25" s="107"/>
      <c r="O25" s="12"/>
      <c r="P25" s="12"/>
    </row>
    <row r="26" spans="3:17" ht="12.75">
      <c r="C26" s="10"/>
      <c r="I26" s="120"/>
      <c r="J26" s="120"/>
      <c r="O26" s="12">
        <f>M22+L18+L19+L20</f>
        <v>1067543</v>
      </c>
      <c r="Q26" s="12"/>
    </row>
    <row r="27" spans="3:15" ht="12.75">
      <c r="C27" s="10"/>
      <c r="I27" s="120"/>
      <c r="J27" s="120"/>
      <c r="O27" s="12"/>
    </row>
    <row r="28" spans="3:10" ht="12.75">
      <c r="C28" s="10"/>
      <c r="I28" s="120"/>
      <c r="J28" s="120"/>
    </row>
    <row r="29" spans="3:18" ht="15.75">
      <c r="C29" s="3" t="s">
        <v>13</v>
      </c>
      <c r="I29" s="120"/>
      <c r="J29" s="120"/>
      <c r="M29" s="3" t="s">
        <v>78</v>
      </c>
      <c r="P29" s="12"/>
      <c r="R29" s="12"/>
    </row>
    <row r="30" spans="3:13" ht="15">
      <c r="C30" s="13" t="s">
        <v>112</v>
      </c>
      <c r="M30" s="13" t="s">
        <v>116</v>
      </c>
    </row>
    <row r="31" spans="3:13" ht="15">
      <c r="C31" s="13" t="s">
        <v>113</v>
      </c>
      <c r="M31" s="13"/>
    </row>
    <row r="32" spans="3:13" ht="15">
      <c r="C32" s="13"/>
      <c r="M32" s="13"/>
    </row>
    <row r="33" spans="3:13" ht="15.75">
      <c r="C33" s="3" t="s">
        <v>101</v>
      </c>
      <c r="M33" s="3" t="s">
        <v>117</v>
      </c>
    </row>
    <row r="34" spans="3:13" ht="15">
      <c r="C34" s="14"/>
      <c r="M34" s="14"/>
    </row>
    <row r="35" spans="3:13" ht="15.75">
      <c r="C35" s="3" t="e">
        <f>#REF!</f>
        <v>#REF!</v>
      </c>
      <c r="M35" s="3" t="e">
        <f>C35</f>
        <v>#REF!</v>
      </c>
    </row>
    <row r="36" spans="3:13" ht="12.75">
      <c r="C36" s="17"/>
      <c r="M36" s="17"/>
    </row>
    <row r="37" spans="3:13" ht="12.75">
      <c r="C37" s="17" t="s">
        <v>15</v>
      </c>
      <c r="K37" s="15"/>
      <c r="L37" s="15"/>
      <c r="M37" s="17" t="s">
        <v>15</v>
      </c>
    </row>
    <row r="38" spans="11:12" ht="12.75">
      <c r="K38" s="15"/>
      <c r="L38" s="15"/>
    </row>
    <row r="40" spans="3:15" ht="25.5">
      <c r="C40" s="133" t="s">
        <v>79</v>
      </c>
      <c r="D40" s="134" t="s">
        <v>80</v>
      </c>
      <c r="E40" s="134"/>
      <c r="F40" s="134"/>
      <c r="G40" s="134" t="s">
        <v>81</v>
      </c>
      <c r="H40" s="134" t="s">
        <v>81</v>
      </c>
      <c r="N40" s="135"/>
      <c r="O40" s="136"/>
    </row>
    <row r="41" spans="3:8" ht="12.75">
      <c r="C41" s="137"/>
      <c r="D41" s="134"/>
      <c r="E41" s="134"/>
      <c r="F41" s="134"/>
      <c r="G41" s="138"/>
      <c r="H41" s="138"/>
    </row>
    <row r="42" spans="3:8" ht="25.5">
      <c r="C42" s="139" t="s">
        <v>82</v>
      </c>
      <c r="D42" s="139" t="s">
        <v>83</v>
      </c>
      <c r="E42" s="139"/>
      <c r="F42" s="139"/>
      <c r="G42" s="6">
        <v>12092.2022</v>
      </c>
      <c r="H42" s="6">
        <v>12498.4532</v>
      </c>
    </row>
    <row r="43" spans="3:14" ht="25.5">
      <c r="C43" s="139" t="s">
        <v>82</v>
      </c>
      <c r="D43" s="139" t="s">
        <v>84</v>
      </c>
      <c r="E43" s="139"/>
      <c r="F43" s="139"/>
      <c r="G43" s="6">
        <v>135.1614</v>
      </c>
      <c r="H43" s="6">
        <v>135.1614</v>
      </c>
      <c r="M43" s="108"/>
      <c r="N43" s="4"/>
    </row>
    <row r="44" spans="3:14" ht="25.5">
      <c r="C44" s="139" t="s">
        <v>82</v>
      </c>
      <c r="D44" s="139" t="s">
        <v>85</v>
      </c>
      <c r="E44" s="139"/>
      <c r="F44" s="139"/>
      <c r="G44" s="6">
        <v>3578.848</v>
      </c>
      <c r="H44" s="6">
        <v>3637.4568</v>
      </c>
      <c r="M44" s="108"/>
      <c r="N44" s="4"/>
    </row>
    <row r="45" spans="3:14" ht="38.25">
      <c r="C45" s="139" t="s">
        <v>82</v>
      </c>
      <c r="D45" s="139" t="s">
        <v>86</v>
      </c>
      <c r="E45" s="139"/>
      <c r="F45" s="139"/>
      <c r="G45" s="6">
        <v>121.8034</v>
      </c>
      <c r="H45" s="6">
        <v>121.8034</v>
      </c>
      <c r="M45" s="108"/>
      <c r="N45" s="4"/>
    </row>
    <row r="46" spans="3:14" ht="25.5">
      <c r="C46" s="139" t="s">
        <v>87</v>
      </c>
      <c r="D46" s="139" t="s">
        <v>83</v>
      </c>
      <c r="E46" s="139"/>
      <c r="F46" s="139"/>
      <c r="G46" s="6">
        <v>1099.5546</v>
      </c>
      <c r="H46" s="6">
        <v>1099.5546</v>
      </c>
      <c r="M46" s="108"/>
      <c r="N46" s="4"/>
    </row>
    <row r="47" spans="3:14" ht="25.5">
      <c r="C47" s="139" t="s">
        <v>87</v>
      </c>
      <c r="D47" s="139" t="s">
        <v>84</v>
      </c>
      <c r="E47" s="139"/>
      <c r="F47" s="139"/>
      <c r="G47" s="6">
        <v>0.776</v>
      </c>
      <c r="H47" s="6">
        <v>0.7964</v>
      </c>
      <c r="M47" s="108"/>
      <c r="N47" s="4"/>
    </row>
    <row r="48" spans="3:14" ht="25.5">
      <c r="C48" s="139" t="s">
        <v>87</v>
      </c>
      <c r="D48" s="139" t="s">
        <v>85</v>
      </c>
      <c r="E48" s="139"/>
      <c r="F48" s="139"/>
      <c r="G48" s="6">
        <v>337.0942</v>
      </c>
      <c r="H48" s="6">
        <v>337.0942</v>
      </c>
      <c r="M48" s="108"/>
      <c r="N48" s="4"/>
    </row>
    <row r="49" spans="3:14" ht="38.25">
      <c r="C49" s="139" t="s">
        <v>87</v>
      </c>
      <c r="D49" s="139" t="s">
        <v>86</v>
      </c>
      <c r="E49" s="139"/>
      <c r="F49" s="139"/>
      <c r="G49" s="6">
        <v>236.0854</v>
      </c>
      <c r="H49" s="6">
        <v>237.9428</v>
      </c>
      <c r="M49" s="108"/>
      <c r="N49" s="4"/>
    </row>
    <row r="50" spans="3:14" ht="25.5">
      <c r="C50" s="139" t="s">
        <v>88</v>
      </c>
      <c r="D50" s="139" t="s">
        <v>83</v>
      </c>
      <c r="E50" s="139"/>
      <c r="F50" s="139"/>
      <c r="G50" s="6">
        <v>2679.816</v>
      </c>
      <c r="H50" s="6">
        <v>2834.2022</v>
      </c>
      <c r="M50" s="108"/>
      <c r="N50" s="4"/>
    </row>
    <row r="51" spans="3:8" ht="25.5">
      <c r="C51" s="139" t="s">
        <v>88</v>
      </c>
      <c r="D51" s="139" t="s">
        <v>84</v>
      </c>
      <c r="E51" s="139"/>
      <c r="F51" s="139"/>
      <c r="G51" s="6">
        <v>1.6294</v>
      </c>
      <c r="H51" s="6">
        <v>1.6294</v>
      </c>
    </row>
    <row r="52" spans="3:8" ht="25.5">
      <c r="C52" s="139" t="s">
        <v>88</v>
      </c>
      <c r="D52" s="139" t="s">
        <v>85</v>
      </c>
      <c r="E52" s="139"/>
      <c r="F52" s="139"/>
      <c r="G52" s="6">
        <v>1154.2206</v>
      </c>
      <c r="H52" s="6">
        <v>1256.9802</v>
      </c>
    </row>
    <row r="53" spans="3:8" ht="38.25">
      <c r="C53" s="139" t="s">
        <v>88</v>
      </c>
      <c r="D53" s="139" t="s">
        <v>86</v>
      </c>
      <c r="E53" s="139"/>
      <c r="F53" s="139"/>
      <c r="G53" s="6">
        <v>347.8216</v>
      </c>
      <c r="H53" s="6">
        <v>347.8216</v>
      </c>
    </row>
    <row r="54" spans="3:8" ht="25.5">
      <c r="C54" s="139" t="s">
        <v>89</v>
      </c>
      <c r="D54" s="139" t="s">
        <v>83</v>
      </c>
      <c r="E54" s="139"/>
      <c r="F54" s="139"/>
      <c r="G54" s="6">
        <v>9702.9728</v>
      </c>
      <c r="H54" s="6">
        <v>9782.233</v>
      </c>
    </row>
    <row r="55" spans="3:8" ht="25.5">
      <c r="C55" s="139" t="s">
        <v>89</v>
      </c>
      <c r="D55" s="139" t="s">
        <v>84</v>
      </c>
      <c r="E55" s="139"/>
      <c r="F55" s="139"/>
      <c r="G55" s="6">
        <v>0.2122</v>
      </c>
      <c r="H55" s="6">
        <v>0.2122</v>
      </c>
    </row>
    <row r="56" spans="3:8" ht="25.5">
      <c r="C56" s="139" t="s">
        <v>89</v>
      </c>
      <c r="D56" s="139" t="s">
        <v>85</v>
      </c>
      <c r="E56" s="139"/>
      <c r="F56" s="139"/>
      <c r="G56" s="6">
        <v>3788.5358</v>
      </c>
      <c r="H56" s="6">
        <v>3805.82</v>
      </c>
    </row>
    <row r="57" spans="3:8" ht="38.25">
      <c r="C57" s="139" t="s">
        <v>89</v>
      </c>
      <c r="D57" s="139" t="s">
        <v>86</v>
      </c>
      <c r="E57" s="139"/>
      <c r="F57" s="139"/>
      <c r="G57" s="6">
        <v>3.717</v>
      </c>
      <c r="H57" s="6">
        <v>3.7186</v>
      </c>
    </row>
    <row r="58" spans="3:8" ht="25.5">
      <c r="C58" s="139" t="s">
        <v>90</v>
      </c>
      <c r="D58" s="139" t="s">
        <v>83</v>
      </c>
      <c r="E58" s="139"/>
      <c r="F58" s="139"/>
      <c r="G58" s="6">
        <v>9281.4414</v>
      </c>
      <c r="H58" s="6">
        <v>9355.4392</v>
      </c>
    </row>
    <row r="59" spans="3:8" ht="25.5">
      <c r="C59" s="139" t="s">
        <v>90</v>
      </c>
      <c r="D59" s="139" t="s">
        <v>84</v>
      </c>
      <c r="E59" s="139"/>
      <c r="F59" s="139"/>
      <c r="G59" s="6">
        <v>0.0274</v>
      </c>
      <c r="H59" s="6">
        <v>0.0274</v>
      </c>
    </row>
    <row r="60" spans="3:8" ht="25.5">
      <c r="C60" s="139" t="s">
        <v>90</v>
      </c>
      <c r="D60" s="139" t="s">
        <v>85</v>
      </c>
      <c r="E60" s="139"/>
      <c r="F60" s="139"/>
      <c r="G60" s="6">
        <v>3683.5664</v>
      </c>
      <c r="H60" s="6">
        <v>3703.0592</v>
      </c>
    </row>
    <row r="61" spans="3:8" ht="38.25">
      <c r="C61" s="139" t="s">
        <v>90</v>
      </c>
      <c r="D61" s="139" t="s">
        <v>86</v>
      </c>
      <c r="E61" s="139"/>
      <c r="F61" s="139"/>
      <c r="G61" s="6">
        <v>0.9092</v>
      </c>
      <c r="H61" s="6">
        <v>1.0074</v>
      </c>
    </row>
    <row r="62" spans="3:8" ht="25.5">
      <c r="C62" s="139" t="s">
        <v>91</v>
      </c>
      <c r="D62" s="139" t="s">
        <v>83</v>
      </c>
      <c r="E62" s="139"/>
      <c r="F62" s="139"/>
      <c r="G62" s="6">
        <v>574.7768</v>
      </c>
      <c r="H62" s="6">
        <v>623.278</v>
      </c>
    </row>
    <row r="63" spans="3:8" ht="25.5">
      <c r="C63" s="139" t="s">
        <v>91</v>
      </c>
      <c r="D63" s="139" t="s">
        <v>84</v>
      </c>
      <c r="E63" s="139"/>
      <c r="F63" s="139"/>
      <c r="G63" s="6">
        <v>2.6052</v>
      </c>
      <c r="H63" s="6">
        <v>2.6052</v>
      </c>
    </row>
    <row r="64" spans="3:8" ht="25.5">
      <c r="C64" s="139" t="s">
        <v>91</v>
      </c>
      <c r="D64" s="139" t="s">
        <v>85</v>
      </c>
      <c r="E64" s="139"/>
      <c r="F64" s="139"/>
      <c r="G64" s="6">
        <v>171.9886</v>
      </c>
      <c r="H64" s="6">
        <v>179.0844</v>
      </c>
    </row>
    <row r="65" spans="3:8" ht="38.25">
      <c r="C65" s="139" t="s">
        <v>91</v>
      </c>
      <c r="D65" s="139" t="s">
        <v>86</v>
      </c>
      <c r="E65" s="139"/>
      <c r="F65" s="139"/>
      <c r="G65" s="6">
        <v>36.1016</v>
      </c>
      <c r="H65" s="6">
        <v>36.2378</v>
      </c>
    </row>
    <row r="66" spans="3:8" ht="25.5">
      <c r="C66" s="139" t="s">
        <v>92</v>
      </c>
      <c r="D66" s="139" t="s">
        <v>83</v>
      </c>
      <c r="E66" s="139"/>
      <c r="F66" s="139"/>
      <c r="G66" s="6">
        <v>1361.003</v>
      </c>
      <c r="H66" s="6">
        <v>1361.004</v>
      </c>
    </row>
    <row r="67" spans="3:8" ht="25.5">
      <c r="C67" s="139" t="s">
        <v>92</v>
      </c>
      <c r="D67" s="139" t="s">
        <v>84</v>
      </c>
      <c r="E67" s="139"/>
      <c r="F67" s="139"/>
      <c r="G67" s="6">
        <v>0.564</v>
      </c>
      <c r="H67" s="6">
        <v>0.564</v>
      </c>
    </row>
    <row r="68" spans="3:8" ht="25.5">
      <c r="C68" s="139" t="s">
        <v>92</v>
      </c>
      <c r="D68" s="139" t="s">
        <v>85</v>
      </c>
      <c r="E68" s="139"/>
      <c r="F68" s="139"/>
      <c r="G68" s="6">
        <v>312.7782</v>
      </c>
      <c r="H68" s="6">
        <v>312.7784</v>
      </c>
    </row>
    <row r="69" spans="3:8" ht="38.25">
      <c r="C69" s="139" t="s">
        <v>92</v>
      </c>
      <c r="D69" s="139" t="s">
        <v>86</v>
      </c>
      <c r="E69" s="139"/>
      <c r="F69" s="139"/>
      <c r="G69" s="6">
        <v>6.729</v>
      </c>
      <c r="H69" s="6">
        <v>6.7292</v>
      </c>
    </row>
    <row r="70" spans="3:8" ht="25.5">
      <c r="C70" s="139" t="s">
        <v>93</v>
      </c>
      <c r="D70" s="139" t="s">
        <v>83</v>
      </c>
      <c r="E70" s="139"/>
      <c r="F70" s="139"/>
      <c r="G70" s="6">
        <v>6012.6512</v>
      </c>
      <c r="H70" s="6">
        <v>6012.6512</v>
      </c>
    </row>
    <row r="71" spans="3:8" ht="25.5">
      <c r="C71" s="139" t="s">
        <v>93</v>
      </c>
      <c r="D71" s="139" t="s">
        <v>84</v>
      </c>
      <c r="E71" s="139"/>
      <c r="F71" s="139"/>
      <c r="G71" s="6">
        <v>11.0798</v>
      </c>
      <c r="H71" s="6">
        <v>11.093</v>
      </c>
    </row>
    <row r="72" spans="3:8" ht="25.5">
      <c r="C72" s="139" t="s">
        <v>93</v>
      </c>
      <c r="D72" s="139" t="s">
        <v>85</v>
      </c>
      <c r="E72" s="139"/>
      <c r="F72" s="139"/>
      <c r="G72" s="6">
        <v>261.0914</v>
      </c>
      <c r="H72" s="6">
        <v>261.1044</v>
      </c>
    </row>
    <row r="73" spans="3:8" ht="38.25">
      <c r="C73" s="139" t="s">
        <v>93</v>
      </c>
      <c r="D73" s="139" t="s">
        <v>86</v>
      </c>
      <c r="E73" s="139"/>
      <c r="F73" s="139"/>
      <c r="G73" s="6">
        <v>327.2252</v>
      </c>
      <c r="H73" s="6">
        <v>327.2252</v>
      </c>
    </row>
    <row r="74" spans="3:8" ht="25.5">
      <c r="C74" s="139" t="s">
        <v>94</v>
      </c>
      <c r="D74" s="139" t="s">
        <v>83</v>
      </c>
      <c r="E74" s="139"/>
      <c r="F74" s="139"/>
      <c r="G74" s="6">
        <v>8069.4778</v>
      </c>
      <c r="H74" s="6">
        <v>8069.4778</v>
      </c>
    </row>
    <row r="75" spans="3:8" ht="25.5">
      <c r="C75" s="139" t="s">
        <v>94</v>
      </c>
      <c r="D75" s="139" t="s">
        <v>84</v>
      </c>
      <c r="E75" s="139"/>
      <c r="F75" s="139"/>
      <c r="G75" s="6">
        <v>10.4926</v>
      </c>
      <c r="H75" s="6">
        <v>10.504</v>
      </c>
    </row>
    <row r="76" spans="3:8" ht="25.5">
      <c r="C76" s="139" t="s">
        <v>94</v>
      </c>
      <c r="D76" s="139" t="s">
        <v>85</v>
      </c>
      <c r="E76" s="139"/>
      <c r="F76" s="139"/>
      <c r="G76" s="6">
        <v>4040.0856</v>
      </c>
      <c r="H76" s="6">
        <v>4040.0928</v>
      </c>
    </row>
    <row r="77" spans="3:8" ht="38.25">
      <c r="C77" s="139" t="s">
        <v>94</v>
      </c>
      <c r="D77" s="139" t="s">
        <v>86</v>
      </c>
      <c r="E77" s="139"/>
      <c r="F77" s="139"/>
      <c r="G77" s="6">
        <v>42.4896</v>
      </c>
      <c r="H77" s="6">
        <v>42.4896</v>
      </c>
    </row>
    <row r="78" spans="3:8" ht="25.5">
      <c r="C78" s="139" t="s">
        <v>95</v>
      </c>
      <c r="D78" s="139" t="s">
        <v>83</v>
      </c>
      <c r="E78" s="139"/>
      <c r="F78" s="139"/>
      <c r="G78" s="6">
        <v>29493.2038</v>
      </c>
      <c r="H78" s="6">
        <v>29493.2038</v>
      </c>
    </row>
    <row r="79" spans="3:8" ht="25.5">
      <c r="C79" s="139" t="s">
        <v>95</v>
      </c>
      <c r="D79" s="139" t="s">
        <v>84</v>
      </c>
      <c r="E79" s="139"/>
      <c r="F79" s="139"/>
      <c r="G79" s="6">
        <v>4.9352</v>
      </c>
      <c r="H79" s="6">
        <v>4.9494</v>
      </c>
    </row>
    <row r="80" spans="3:8" ht="25.5">
      <c r="C80" s="139" t="s">
        <v>95</v>
      </c>
      <c r="D80" s="139" t="s">
        <v>85</v>
      </c>
      <c r="E80" s="139"/>
      <c r="F80" s="139"/>
      <c r="G80" s="6">
        <v>2978.5056</v>
      </c>
      <c r="H80" s="6">
        <v>2978.5128</v>
      </c>
    </row>
    <row r="81" spans="3:8" ht="38.25">
      <c r="C81" s="139" t="s">
        <v>95</v>
      </c>
      <c r="D81" s="139" t="s">
        <v>86</v>
      </c>
      <c r="E81" s="139"/>
      <c r="F81" s="139"/>
      <c r="G81" s="6">
        <v>477.5456</v>
      </c>
      <c r="H81" s="6">
        <v>477.5456</v>
      </c>
    </row>
  </sheetData>
  <sheetProtection/>
  <autoFilter ref="C40:H81"/>
  <mergeCells count="33">
    <mergeCell ref="A14:L14"/>
    <mergeCell ref="M22:N22"/>
    <mergeCell ref="M21:N21"/>
    <mergeCell ref="A15:N15"/>
    <mergeCell ref="A21:L21"/>
    <mergeCell ref="A22:L22"/>
    <mergeCell ref="B11:C11"/>
    <mergeCell ref="P18:P20"/>
    <mergeCell ref="B12:C12"/>
    <mergeCell ref="B13:C13"/>
    <mergeCell ref="B20:C20"/>
    <mergeCell ref="B19:C19"/>
    <mergeCell ref="M14:N14"/>
    <mergeCell ref="B16:C16"/>
    <mergeCell ref="B17:C17"/>
    <mergeCell ref="B18:C18"/>
    <mergeCell ref="A8:N8"/>
    <mergeCell ref="B10:C10"/>
    <mergeCell ref="D5:D6"/>
    <mergeCell ref="B7:C7"/>
    <mergeCell ref="B9:C9"/>
    <mergeCell ref="E5:H5"/>
    <mergeCell ref="L5:L6"/>
    <mergeCell ref="A2:N2"/>
    <mergeCell ref="K5:K6"/>
    <mergeCell ref="M5:M6"/>
    <mergeCell ref="N5:N6"/>
    <mergeCell ref="J5:J6"/>
    <mergeCell ref="A3:N3"/>
    <mergeCell ref="A4:N4"/>
    <mergeCell ref="A5:A6"/>
    <mergeCell ref="I5:I6"/>
    <mergeCell ref="B5:C6"/>
  </mergeCells>
  <printOptions/>
  <pageMargins left="0.45" right="0.45" top="0.7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="70" zoomScaleNormal="70" zoomScaleSheetLayoutView="70" zoomScalePageLayoutView="0" workbookViewId="0" topLeftCell="A1">
      <selection activeCell="P67" sqref="P67"/>
    </sheetView>
  </sheetViews>
  <sheetFormatPr defaultColWidth="9.140625" defaultRowHeight="12.75"/>
  <cols>
    <col min="1" max="1" width="4.7109375" style="4" customWidth="1"/>
    <col min="2" max="2" width="10.7109375" style="4" customWidth="1"/>
    <col min="3" max="3" width="60.7109375" style="4" customWidth="1"/>
    <col min="4" max="4" width="16.7109375" style="4" customWidth="1"/>
    <col min="5" max="5" width="9.7109375" style="4" customWidth="1"/>
    <col min="6" max="7" width="14.7109375" style="4" customWidth="1"/>
    <col min="8" max="8" width="12.7109375" style="4" customWidth="1"/>
    <col min="9" max="9" width="10.7109375" style="4" customWidth="1"/>
    <col min="10" max="11" width="14.7109375" style="4" customWidth="1"/>
    <col min="12" max="12" width="15.7109375" style="4" customWidth="1"/>
    <col min="13" max="13" width="20.7109375" style="108" customWidth="1"/>
    <col min="14" max="14" width="14.57421875" style="4" bestFit="1" customWidth="1"/>
    <col min="15" max="15" width="12.28125" style="4" customWidth="1"/>
    <col min="16" max="16384" width="9.140625" style="4" customWidth="1"/>
  </cols>
  <sheetData>
    <row r="1" spans="1:13" ht="15.7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 t="s">
        <v>118</v>
      </c>
    </row>
    <row r="2" spans="1:13" ht="15.75">
      <c r="A2" s="298" t="s">
        <v>119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2" ht="24.75" customHeight="1">
      <c r="A3" s="250"/>
      <c r="B3" s="250"/>
    </row>
    <row r="4" spans="1:13" ht="19.5" customHeight="1">
      <c r="A4" s="246" t="s">
        <v>120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3" ht="19.5" customHeight="1">
      <c r="A5" s="246" t="s">
        <v>121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</row>
    <row r="6" spans="1:13" ht="27" customHeight="1" thickBot="1">
      <c r="A6" s="300" t="e">
        <f>#REF!</f>
        <v>#REF!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7" spans="1:13" ht="45" customHeight="1">
      <c r="A7" s="251" t="s">
        <v>3</v>
      </c>
      <c r="B7" s="237" t="s">
        <v>2</v>
      </c>
      <c r="C7" s="238"/>
      <c r="D7" s="257" t="s">
        <v>97</v>
      </c>
      <c r="E7" s="258"/>
      <c r="F7" s="258"/>
      <c r="G7" s="259"/>
      <c r="H7" s="231" t="s">
        <v>8</v>
      </c>
      <c r="I7" s="231" t="s">
        <v>7</v>
      </c>
      <c r="J7" s="231" t="s">
        <v>9</v>
      </c>
      <c r="K7" s="214" t="s">
        <v>114</v>
      </c>
      <c r="L7" s="231" t="s">
        <v>0</v>
      </c>
      <c r="M7" s="269" t="s">
        <v>4</v>
      </c>
    </row>
    <row r="8" spans="1:13" ht="69.75" customHeight="1" thickBot="1">
      <c r="A8" s="252"/>
      <c r="B8" s="239"/>
      <c r="C8" s="240"/>
      <c r="D8" s="16" t="s">
        <v>96</v>
      </c>
      <c r="E8" s="16" t="s">
        <v>100</v>
      </c>
      <c r="F8" s="8" t="s">
        <v>10</v>
      </c>
      <c r="G8" s="8" t="s">
        <v>5</v>
      </c>
      <c r="H8" s="232"/>
      <c r="I8" s="232"/>
      <c r="J8" s="232"/>
      <c r="K8" s="215"/>
      <c r="L8" s="232"/>
      <c r="M8" s="270"/>
    </row>
    <row r="9" spans="1:13" ht="13.5" thickBot="1">
      <c r="A9" s="122">
        <v>1</v>
      </c>
      <c r="B9" s="229">
        <v>2</v>
      </c>
      <c r="C9" s="230"/>
      <c r="D9" s="116">
        <v>4</v>
      </c>
      <c r="E9" s="116">
        <v>5</v>
      </c>
      <c r="F9" s="116">
        <v>6</v>
      </c>
      <c r="G9" s="116">
        <v>7</v>
      </c>
      <c r="H9" s="116">
        <v>8</v>
      </c>
      <c r="I9" s="116">
        <v>9</v>
      </c>
      <c r="J9" s="116">
        <v>10</v>
      </c>
      <c r="K9" s="116">
        <v>11</v>
      </c>
      <c r="L9" s="116">
        <v>12</v>
      </c>
      <c r="M9" s="123">
        <v>13</v>
      </c>
    </row>
    <row r="10" spans="1:15" ht="16.5" customHeight="1" thickBot="1">
      <c r="A10" s="271" t="s">
        <v>122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3"/>
      <c r="N10" s="142"/>
      <c r="O10" s="9"/>
    </row>
    <row r="11" spans="1:15" ht="13.5" customHeight="1">
      <c r="A11" s="48">
        <v>1</v>
      </c>
      <c r="B11" s="288" t="s">
        <v>75</v>
      </c>
      <c r="C11" s="288"/>
      <c r="D11" s="23">
        <v>422130035218103</v>
      </c>
      <c r="E11" s="23" t="s">
        <v>98</v>
      </c>
      <c r="F11" s="68">
        <f>'PMARKET2_(МСК)'!G18</f>
        <v>8069.4778</v>
      </c>
      <c r="G11" s="68">
        <f>'PMARKET2_(МСК)'!H18</f>
        <v>8069.4778</v>
      </c>
      <c r="H11" s="29">
        <f>G11-F11</f>
        <v>0</v>
      </c>
      <c r="I11" s="19">
        <v>40</v>
      </c>
      <c r="J11" s="89">
        <f>ROUND(H11*I11,0)</f>
        <v>0</v>
      </c>
      <c r="K11" s="30"/>
      <c r="L11" s="87">
        <f>J11+K11</f>
        <v>0</v>
      </c>
      <c r="M11" s="63"/>
      <c r="N11" s="7"/>
      <c r="O11" s="297"/>
    </row>
    <row r="12" spans="1:16" ht="13.5" customHeight="1">
      <c r="A12" s="18">
        <v>2</v>
      </c>
      <c r="B12" s="288" t="s">
        <v>76</v>
      </c>
      <c r="C12" s="288"/>
      <c r="D12" s="23">
        <v>422130035218101</v>
      </c>
      <c r="E12" s="23" t="s">
        <v>98</v>
      </c>
      <c r="F12" s="68">
        <f>'PMARKET2_(МСК)'!G19</f>
        <v>6012.6512</v>
      </c>
      <c r="G12" s="68">
        <f>'PMARKET2_(МСК)'!H19</f>
        <v>6012.6512</v>
      </c>
      <c r="H12" s="29">
        <f>G12-F12</f>
        <v>0</v>
      </c>
      <c r="I12" s="19">
        <v>20</v>
      </c>
      <c r="J12" s="89">
        <f>ROUND(H12*I12,0)</f>
        <v>0</v>
      </c>
      <c r="K12" s="30"/>
      <c r="L12" s="87">
        <f>J12+K12</f>
        <v>0</v>
      </c>
      <c r="M12" s="32"/>
      <c r="N12" s="7"/>
      <c r="O12" s="297"/>
      <c r="P12"/>
    </row>
    <row r="13" spans="1:15" ht="13.5" customHeight="1" thickBot="1">
      <c r="A13" s="18">
        <v>3</v>
      </c>
      <c r="B13" s="287" t="s">
        <v>77</v>
      </c>
      <c r="C13" s="287"/>
      <c r="D13" s="26">
        <v>422130035218102</v>
      </c>
      <c r="E13" s="23" t="s">
        <v>98</v>
      </c>
      <c r="F13" s="68">
        <f>'PMARKET2_(МСК)'!G20</f>
        <v>29493.2038</v>
      </c>
      <c r="G13" s="68">
        <f>'PMARKET2_(МСК)'!H20</f>
        <v>29493.2038</v>
      </c>
      <c r="H13" s="31">
        <f>G13-F13</f>
        <v>0</v>
      </c>
      <c r="I13" s="25">
        <v>20</v>
      </c>
      <c r="J13" s="90">
        <f>ROUND(H13*I13,0)</f>
        <v>0</v>
      </c>
      <c r="K13" s="131"/>
      <c r="L13" s="87">
        <f>J13+K13</f>
        <v>0</v>
      </c>
      <c r="M13" s="33"/>
      <c r="N13" s="7"/>
      <c r="O13" s="297"/>
    </row>
    <row r="14" spans="1:15" ht="20.25" customHeight="1" thickBot="1">
      <c r="A14" s="271" t="s">
        <v>123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3"/>
      <c r="N14" s="7"/>
      <c r="O14" s="143"/>
    </row>
    <row r="15" spans="1:15" ht="13.5" customHeight="1">
      <c r="A15" s="48">
        <v>1</v>
      </c>
      <c r="B15" s="288" t="s">
        <v>75</v>
      </c>
      <c r="C15" s="288"/>
      <c r="D15" s="23">
        <v>422130035218103</v>
      </c>
      <c r="E15" s="23" t="s">
        <v>99</v>
      </c>
      <c r="F15" s="68">
        <f>'PMARKET2_(МСК)'!G18</f>
        <v>8069.4778</v>
      </c>
      <c r="G15" s="68">
        <f>'PMARKET2_(МСК)'!H18</f>
        <v>8069.4778</v>
      </c>
      <c r="H15" s="29">
        <f>G15-F15</f>
        <v>0</v>
      </c>
      <c r="I15" s="19">
        <v>40</v>
      </c>
      <c r="J15" s="89">
        <f>ROUND(H15*I15,0)</f>
        <v>0</v>
      </c>
      <c r="K15" s="30">
        <f>'PMARKET2_(МСК)'!L18</f>
        <v>0</v>
      </c>
      <c r="L15" s="87">
        <f>J15+K15</f>
        <v>0</v>
      </c>
      <c r="M15" s="32"/>
      <c r="N15" s="7"/>
      <c r="O15" s="143"/>
    </row>
    <row r="16" spans="1:15" ht="13.5" customHeight="1">
      <c r="A16" s="18">
        <v>2</v>
      </c>
      <c r="B16" s="288" t="s">
        <v>76</v>
      </c>
      <c r="C16" s="288"/>
      <c r="D16" s="23">
        <v>422130035218101</v>
      </c>
      <c r="E16" s="23" t="s">
        <v>99</v>
      </c>
      <c r="F16" s="68">
        <f>'PMARKET2_(МСК)'!G19</f>
        <v>6012.6512</v>
      </c>
      <c r="G16" s="68">
        <f>'PMARKET2_(МСК)'!H19</f>
        <v>6012.6512</v>
      </c>
      <c r="H16" s="29">
        <f>G16-F16</f>
        <v>0</v>
      </c>
      <c r="I16" s="19">
        <v>20</v>
      </c>
      <c r="J16" s="89">
        <f>ROUND(H16*I16,0)</f>
        <v>0</v>
      </c>
      <c r="K16" s="30">
        <f>'PMARKET2_(МСК)'!L19</f>
        <v>0</v>
      </c>
      <c r="L16" s="87">
        <f>J16+K16</f>
        <v>0</v>
      </c>
      <c r="M16" s="32"/>
      <c r="N16" s="7"/>
      <c r="O16" s="143"/>
    </row>
    <row r="17" spans="1:15" ht="13.5" customHeight="1" thickBot="1">
      <c r="A17" s="18">
        <v>3</v>
      </c>
      <c r="B17" s="287" t="s">
        <v>77</v>
      </c>
      <c r="C17" s="287"/>
      <c r="D17" s="26">
        <v>422130035218102</v>
      </c>
      <c r="E17" s="23" t="s">
        <v>99</v>
      </c>
      <c r="F17" s="68">
        <f>'PMARKET2_(МСК)'!G20</f>
        <v>29493.2038</v>
      </c>
      <c r="G17" s="68">
        <f>'PMARKET2_(МСК)'!H20</f>
        <v>29493.2038</v>
      </c>
      <c r="H17" s="31">
        <f>G17-F17</f>
        <v>0</v>
      </c>
      <c r="I17" s="25">
        <v>20</v>
      </c>
      <c r="J17" s="90">
        <f>ROUND(H17*I17,0)</f>
        <v>0</v>
      </c>
      <c r="K17" s="30">
        <f>'PMARKET2_(МСК)'!L20</f>
        <v>0</v>
      </c>
      <c r="L17" s="87">
        <f>J17+K17</f>
        <v>0</v>
      </c>
      <c r="M17" s="32"/>
      <c r="N17" s="7"/>
      <c r="O17" s="143"/>
    </row>
    <row r="18" spans="1:15" ht="30" customHeight="1" thickBot="1">
      <c r="A18" s="219" t="s">
        <v>124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1"/>
      <c r="L18" s="290">
        <f>L11+L12+L13-L15-L16-L17</f>
        <v>0</v>
      </c>
      <c r="M18" s="291"/>
      <c r="O18" s="12"/>
    </row>
    <row r="20" spans="3:15" ht="12.75">
      <c r="C20" s="10"/>
      <c r="D20" s="10"/>
      <c r="E20" s="10"/>
      <c r="N20" s="12"/>
      <c r="O20" s="12"/>
    </row>
    <row r="21" spans="3:14" ht="15.75" customHeight="1">
      <c r="C21" s="3" t="s">
        <v>125</v>
      </c>
      <c r="H21" s="120"/>
      <c r="I21" s="120"/>
      <c r="L21" s="3" t="s">
        <v>126</v>
      </c>
      <c r="N21" s="12"/>
    </row>
    <row r="22" spans="3:14" ht="15" customHeight="1">
      <c r="C22" s="13"/>
      <c r="L22" s="13"/>
      <c r="N22" s="12"/>
    </row>
    <row r="23" spans="3:14" ht="16.5" customHeight="1">
      <c r="C23" s="3" t="s">
        <v>101</v>
      </c>
      <c r="L23" s="3" t="s">
        <v>127</v>
      </c>
      <c r="N23" s="12"/>
    </row>
    <row r="24" spans="3:14" ht="15">
      <c r="C24" s="14"/>
      <c r="L24" s="14"/>
      <c r="N24" s="12"/>
    </row>
    <row r="25" spans="3:16" ht="15.75">
      <c r="C25" s="3" t="s">
        <v>128</v>
      </c>
      <c r="L25" s="3" t="str">
        <f>C25</f>
        <v>"___"__________________20____года</v>
      </c>
      <c r="N25" s="12"/>
      <c r="P25" s="12"/>
    </row>
    <row r="26" spans="3:14" ht="12.75">
      <c r="C26" s="108"/>
      <c r="L26" s="108"/>
      <c r="N26" s="12"/>
    </row>
    <row r="27" spans="3:12" ht="12.75">
      <c r="C27" s="108" t="s">
        <v>15</v>
      </c>
      <c r="J27" s="15"/>
      <c r="K27" s="15"/>
      <c r="L27" s="108" t="s">
        <v>15</v>
      </c>
    </row>
    <row r="28" spans="3:12" ht="13.5" thickBot="1">
      <c r="C28" s="108"/>
      <c r="J28" s="15"/>
      <c r="K28" s="15"/>
      <c r="L28" s="108"/>
    </row>
    <row r="29" spans="1:13" ht="12.75">
      <c r="A29" s="144"/>
      <c r="B29" s="144"/>
      <c r="C29" s="145"/>
      <c r="D29" s="144"/>
      <c r="E29" s="144"/>
      <c r="F29" s="144"/>
      <c r="G29" s="144"/>
      <c r="H29" s="144"/>
      <c r="I29" s="144"/>
      <c r="J29" s="146"/>
      <c r="K29" s="146"/>
      <c r="L29" s="145"/>
      <c r="M29" s="145"/>
    </row>
    <row r="30" spans="3:12" ht="12.75">
      <c r="C30" s="108"/>
      <c r="J30" s="15"/>
      <c r="K30" s="15"/>
      <c r="L30" s="108"/>
    </row>
    <row r="31" spans="3:12" ht="12.75">
      <c r="C31" s="108"/>
      <c r="J31" s="15"/>
      <c r="K31" s="15"/>
      <c r="L31" s="108"/>
    </row>
    <row r="32" spans="13:15" ht="12.75">
      <c r="M32" s="4"/>
      <c r="O32" s="12"/>
    </row>
    <row r="33" spans="3:13" ht="20.25">
      <c r="C33" s="147"/>
      <c r="D33" s="148"/>
      <c r="E33" s="148"/>
      <c r="F33" s="148"/>
      <c r="G33" s="148"/>
      <c r="H33" s="149"/>
      <c r="I33" s="149"/>
      <c r="J33" s="148"/>
      <c r="K33" s="295"/>
      <c r="L33" s="296"/>
      <c r="M33" s="150"/>
    </row>
    <row r="34" spans="3:13" ht="20.25">
      <c r="C34" s="150"/>
      <c r="D34" s="148"/>
      <c r="E34" s="148"/>
      <c r="F34" s="148"/>
      <c r="G34" s="148"/>
      <c r="H34" s="148"/>
      <c r="I34" s="148"/>
      <c r="J34" s="148"/>
      <c r="K34" s="148"/>
      <c r="L34" s="150"/>
      <c r="M34" s="150"/>
    </row>
    <row r="35" spans="3:13" ht="20.25">
      <c r="C35" s="147"/>
      <c r="D35" s="148"/>
      <c r="E35" s="148"/>
      <c r="F35" s="148"/>
      <c r="G35" s="148"/>
      <c r="H35" s="148"/>
      <c r="I35" s="148"/>
      <c r="J35" s="148"/>
      <c r="K35" s="148"/>
      <c r="L35" s="151"/>
      <c r="M35" s="150"/>
    </row>
    <row r="36" spans="10:11" ht="12.75">
      <c r="J36" s="15"/>
      <c r="K36" s="15"/>
    </row>
    <row r="39" ht="12.75">
      <c r="L39" s="12" t="e">
        <f>L18+#REF!+#REF!+#REF!+#REF!</f>
        <v>#REF!</v>
      </c>
    </row>
  </sheetData>
  <sheetProtection/>
  <mergeCells count="27">
    <mergeCell ref="I7:I8"/>
    <mergeCell ref="A10:M10"/>
    <mergeCell ref="A2:M2"/>
    <mergeCell ref="A3:B3"/>
    <mergeCell ref="A4:M4"/>
    <mergeCell ref="A5:M5"/>
    <mergeCell ref="A6:M6"/>
    <mergeCell ref="A7:A8"/>
    <mergeCell ref="B7:C8"/>
    <mergeCell ref="D7:G7"/>
    <mergeCell ref="H7:H8"/>
    <mergeCell ref="O11:O13"/>
    <mergeCell ref="B12:C12"/>
    <mergeCell ref="B13:C13"/>
    <mergeCell ref="A14:M14"/>
    <mergeCell ref="B15:C15"/>
    <mergeCell ref="J7:J8"/>
    <mergeCell ref="K7:K8"/>
    <mergeCell ref="L7:L8"/>
    <mergeCell ref="M7:M8"/>
    <mergeCell ref="B9:C9"/>
    <mergeCell ref="B16:C16"/>
    <mergeCell ref="B17:C17"/>
    <mergeCell ref="A18:K18"/>
    <mergeCell ref="L18:M18"/>
    <mergeCell ref="K33:L33"/>
    <mergeCell ref="B11:C11"/>
  </mergeCells>
  <printOptions/>
  <pageMargins left="0.7" right="0.7" top="0.75" bottom="0.75" header="0.3" footer="0.3"/>
  <pageSetup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8"/>
  <sheetViews>
    <sheetView view="pageBreakPreview" zoomScale="70" zoomScaleNormal="70" zoomScaleSheetLayoutView="70" zoomScalePageLayoutView="0" workbookViewId="0" topLeftCell="A1">
      <selection activeCell="P67" sqref="P67"/>
    </sheetView>
  </sheetViews>
  <sheetFormatPr defaultColWidth="9.140625" defaultRowHeight="12.75"/>
  <cols>
    <col min="1" max="1" width="4.7109375" style="4" customWidth="1"/>
    <col min="2" max="2" width="10.7109375" style="4" customWidth="1"/>
    <col min="3" max="3" width="60.7109375" style="4" customWidth="1"/>
    <col min="4" max="4" width="9.7109375" style="4" customWidth="1"/>
    <col min="5" max="5" width="16.7109375" style="4" customWidth="1"/>
    <col min="6" max="6" width="9.7109375" style="4" customWidth="1"/>
    <col min="7" max="8" width="14.7109375" style="4" customWidth="1"/>
    <col min="9" max="9" width="12.7109375" style="4" customWidth="1"/>
    <col min="10" max="10" width="10.7109375" style="4" customWidth="1"/>
    <col min="11" max="12" width="14.7109375" style="4" customWidth="1"/>
    <col min="13" max="13" width="15.7109375" style="4" customWidth="1"/>
    <col min="14" max="14" width="20.7109375" style="108" customWidth="1"/>
    <col min="15" max="17" width="9.140625" style="4" customWidth="1"/>
    <col min="18" max="18" width="9.28125" style="4" bestFit="1" customWidth="1"/>
    <col min="19" max="16384" width="9.140625" style="4" customWidth="1"/>
  </cols>
  <sheetData>
    <row r="2" spans="1:14" ht="19.5" customHeight="1">
      <c r="A2" s="246" t="s">
        <v>12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9.5" customHeight="1">
      <c r="A3" s="246" t="s">
        <v>102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4" ht="19.5" customHeight="1" thickBot="1">
      <c r="A4" s="303" t="e">
        <f>#REF!</f>
        <v>#REF!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</row>
    <row r="5" spans="1:14" ht="45" customHeight="1">
      <c r="A5" s="304" t="s">
        <v>3</v>
      </c>
      <c r="B5" s="237" t="s">
        <v>2</v>
      </c>
      <c r="C5" s="238"/>
      <c r="D5" s="214" t="s">
        <v>6</v>
      </c>
      <c r="E5" s="257" t="s">
        <v>97</v>
      </c>
      <c r="F5" s="258"/>
      <c r="G5" s="258"/>
      <c r="H5" s="259"/>
      <c r="I5" s="214" t="s">
        <v>8</v>
      </c>
      <c r="J5" s="214" t="s">
        <v>7</v>
      </c>
      <c r="K5" s="214" t="s">
        <v>9</v>
      </c>
      <c r="L5" s="214" t="s">
        <v>114</v>
      </c>
      <c r="M5" s="214" t="s">
        <v>0</v>
      </c>
      <c r="N5" s="301" t="s">
        <v>4</v>
      </c>
    </row>
    <row r="6" spans="1:14" ht="69.75" customHeight="1" thickBot="1">
      <c r="A6" s="305"/>
      <c r="B6" s="239"/>
      <c r="C6" s="240"/>
      <c r="D6" s="215"/>
      <c r="E6" s="16" t="s">
        <v>96</v>
      </c>
      <c r="F6" s="16" t="s">
        <v>100</v>
      </c>
      <c r="G6" s="8" t="s">
        <v>10</v>
      </c>
      <c r="H6" s="8" t="s">
        <v>5</v>
      </c>
      <c r="I6" s="215"/>
      <c r="J6" s="215"/>
      <c r="K6" s="215"/>
      <c r="L6" s="215"/>
      <c r="M6" s="215"/>
      <c r="N6" s="302"/>
    </row>
    <row r="7" spans="1:14" ht="13.5" thickBot="1">
      <c r="A7" s="122">
        <v>1</v>
      </c>
      <c r="B7" s="229">
        <v>2</v>
      </c>
      <c r="C7" s="230"/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9</v>
      </c>
      <c r="K7" s="116">
        <v>10</v>
      </c>
      <c r="L7" s="116">
        <v>11</v>
      </c>
      <c r="M7" s="116">
        <v>12</v>
      </c>
      <c r="N7" s="123">
        <v>13</v>
      </c>
    </row>
    <row r="8" spans="1:14" ht="19.5" customHeight="1" thickBot="1">
      <c r="A8" s="271" t="s">
        <v>103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3"/>
    </row>
    <row r="9" spans="1:14" ht="13.5" customHeight="1">
      <c r="A9" s="48">
        <v>1</v>
      </c>
      <c r="B9" s="280" t="s">
        <v>73</v>
      </c>
      <c r="C9" s="281"/>
      <c r="D9" s="49" t="s">
        <v>1</v>
      </c>
      <c r="E9" s="22">
        <v>422070132313201</v>
      </c>
      <c r="F9" s="22" t="s">
        <v>98</v>
      </c>
      <c r="G9" s="66">
        <f>'PMARKET2_(МСК)'!G9</f>
        <v>9702.9728</v>
      </c>
      <c r="H9" s="66">
        <f>'PMARKET2_(МСК)'!H9</f>
        <v>9782.233</v>
      </c>
      <c r="I9" s="67">
        <f>H9-G9</f>
        <v>79.26020000000062</v>
      </c>
      <c r="J9" s="50">
        <v>6000</v>
      </c>
      <c r="K9" s="93">
        <f>ROUND(I9*J9,0)</f>
        <v>475561</v>
      </c>
      <c r="L9" s="96">
        <v>0</v>
      </c>
      <c r="M9" s="75">
        <f>K9+L9</f>
        <v>475561</v>
      </c>
      <c r="N9" s="51"/>
    </row>
    <row r="10" spans="1:14" ht="13.5" customHeight="1">
      <c r="A10" s="18">
        <v>2</v>
      </c>
      <c r="B10" s="278" t="s">
        <v>74</v>
      </c>
      <c r="C10" s="279"/>
      <c r="D10" s="19" t="s">
        <v>1</v>
      </c>
      <c r="E10" s="23">
        <v>422070132313101</v>
      </c>
      <c r="F10" s="23" t="s">
        <v>98</v>
      </c>
      <c r="G10" s="68">
        <f>'PMARKET2_(МСК)'!G10</f>
        <v>9281.4414</v>
      </c>
      <c r="H10" s="68">
        <f>'PMARKET2_(МСК)'!H10</f>
        <v>9355.4392</v>
      </c>
      <c r="I10" s="73">
        <f>H10-G10</f>
        <v>73.997800000001</v>
      </c>
      <c r="J10" s="19">
        <v>8000</v>
      </c>
      <c r="K10" s="110">
        <f>ROUND(I10*J10,0)</f>
        <v>591982</v>
      </c>
      <c r="L10" s="96">
        <v>0</v>
      </c>
      <c r="M10" s="77">
        <f>K10+L10</f>
        <v>591982</v>
      </c>
      <c r="N10" s="34"/>
    </row>
    <row r="11" spans="1:14" ht="13.5" customHeight="1">
      <c r="A11" s="18">
        <v>3</v>
      </c>
      <c r="B11" s="278" t="s">
        <v>75</v>
      </c>
      <c r="C11" s="279"/>
      <c r="D11" s="19" t="s">
        <v>1</v>
      </c>
      <c r="E11" s="23">
        <v>422130035218103</v>
      </c>
      <c r="F11" s="23" t="s">
        <v>98</v>
      </c>
      <c r="G11" s="68">
        <f>'PMARKET2_(МСК)'!G11</f>
        <v>10.4926</v>
      </c>
      <c r="H11" s="68">
        <f>'PMARKET2_(МСК)'!H11</f>
        <v>10.504</v>
      </c>
      <c r="I11" s="73">
        <f>H11-G11</f>
        <v>0.011400000000000077</v>
      </c>
      <c r="J11" s="19">
        <v>40</v>
      </c>
      <c r="K11" s="110">
        <f>ROUND(I11*J11,0)</f>
        <v>0</v>
      </c>
      <c r="L11" s="96">
        <v>0</v>
      </c>
      <c r="M11" s="77">
        <f>K11+L11</f>
        <v>0</v>
      </c>
      <c r="N11" s="34"/>
    </row>
    <row r="12" spans="1:14" ht="13.5" customHeight="1">
      <c r="A12" s="18">
        <v>4</v>
      </c>
      <c r="B12" s="278" t="s">
        <v>76</v>
      </c>
      <c r="C12" s="279"/>
      <c r="D12" s="19" t="s">
        <v>1</v>
      </c>
      <c r="E12" s="23">
        <v>422130035218101</v>
      </c>
      <c r="F12" s="23" t="s">
        <v>98</v>
      </c>
      <c r="G12" s="68">
        <f>'PMARKET2_(МСК)'!G12</f>
        <v>11.0798</v>
      </c>
      <c r="H12" s="68">
        <f>'PMARKET2_(МСК)'!H12</f>
        <v>11.093</v>
      </c>
      <c r="I12" s="73">
        <f>H12-G12</f>
        <v>0.013199999999999434</v>
      </c>
      <c r="J12" s="19">
        <v>20</v>
      </c>
      <c r="K12" s="110">
        <f>ROUND(I12*J12,0)</f>
        <v>0</v>
      </c>
      <c r="L12" s="96">
        <v>0</v>
      </c>
      <c r="M12" s="77">
        <f>K12+L12</f>
        <v>0</v>
      </c>
      <c r="N12" s="34"/>
    </row>
    <row r="13" spans="1:14" ht="13.5" customHeight="1" thickBot="1">
      <c r="A13" s="20">
        <v>5</v>
      </c>
      <c r="B13" s="285" t="s">
        <v>77</v>
      </c>
      <c r="C13" s="286"/>
      <c r="D13" s="21" t="s">
        <v>1</v>
      </c>
      <c r="E13" s="26">
        <v>422130035218102</v>
      </c>
      <c r="F13" s="26" t="s">
        <v>98</v>
      </c>
      <c r="G13" s="71">
        <f>'PMARKET2_(МСК)'!G13</f>
        <v>4.9352</v>
      </c>
      <c r="H13" s="71">
        <f>'PMARKET2_(МСК)'!H13</f>
        <v>4.9494</v>
      </c>
      <c r="I13" s="31">
        <f>H13-G13</f>
        <v>0.014199999999999768</v>
      </c>
      <c r="J13" s="21">
        <v>20</v>
      </c>
      <c r="K13" s="111">
        <f>ROUND(I13*J13,0)</f>
        <v>0</v>
      </c>
      <c r="L13" s="96">
        <v>0</v>
      </c>
      <c r="M13" s="28">
        <f>K13+L13</f>
        <v>0</v>
      </c>
      <c r="N13" s="54"/>
    </row>
    <row r="14" spans="1:14" ht="15.75" thickBot="1">
      <c r="A14" s="216" t="s">
        <v>104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8"/>
      <c r="M14" s="267">
        <f>SUM(M9:M13)</f>
        <v>1067543</v>
      </c>
      <c r="N14" s="268"/>
    </row>
    <row r="15" spans="1:14" ht="19.5" customHeight="1" thickBot="1">
      <c r="A15" s="271" t="s">
        <v>105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3"/>
    </row>
    <row r="16" spans="1:14" ht="13.5" customHeight="1">
      <c r="A16" s="48">
        <v>1</v>
      </c>
      <c r="B16" s="280" t="s">
        <v>73</v>
      </c>
      <c r="C16" s="281"/>
      <c r="D16" s="49" t="s">
        <v>1</v>
      </c>
      <c r="E16" s="22">
        <v>422070132313201</v>
      </c>
      <c r="F16" s="22" t="s">
        <v>99</v>
      </c>
      <c r="G16" s="66">
        <f>'PMARKET2_(МСК)'!G16</f>
        <v>0.2122</v>
      </c>
      <c r="H16" s="66">
        <f>'PMARKET2_(МСК)'!H16</f>
        <v>0.2122</v>
      </c>
      <c r="I16" s="67">
        <f>H16-G16</f>
        <v>0</v>
      </c>
      <c r="J16" s="50">
        <v>6000</v>
      </c>
      <c r="K16" s="93">
        <f>ROUND(I16*J16,0)</f>
        <v>0</v>
      </c>
      <c r="L16" s="128">
        <v>0</v>
      </c>
      <c r="M16" s="129">
        <f>K16+L16</f>
        <v>0</v>
      </c>
      <c r="N16" s="63"/>
    </row>
    <row r="17" spans="1:14" ht="13.5" customHeight="1">
      <c r="A17" s="18">
        <v>2</v>
      </c>
      <c r="B17" s="278" t="s">
        <v>74</v>
      </c>
      <c r="C17" s="279"/>
      <c r="D17" s="19" t="s">
        <v>1</v>
      </c>
      <c r="E17" s="23">
        <v>422070132313101</v>
      </c>
      <c r="F17" s="23" t="s">
        <v>99</v>
      </c>
      <c r="G17" s="68">
        <f>'PMARKET2_(МСК)'!G17</f>
        <v>0.0274</v>
      </c>
      <c r="H17" s="68">
        <f>'PMARKET2_(МСК)'!H17</f>
        <v>0.0274</v>
      </c>
      <c r="I17" s="29">
        <f>H17-G17</f>
        <v>0</v>
      </c>
      <c r="J17" s="19">
        <v>8000</v>
      </c>
      <c r="K17" s="89">
        <f>ROUND(I17*J17,0)</f>
        <v>0</v>
      </c>
      <c r="L17" s="103">
        <v>0</v>
      </c>
      <c r="M17" s="87">
        <f>K17+L17</f>
        <v>0</v>
      </c>
      <c r="N17" s="32"/>
    </row>
    <row r="18" spans="1:14" ht="13.5" customHeight="1">
      <c r="A18" s="18">
        <v>3</v>
      </c>
      <c r="B18" s="278" t="s">
        <v>75</v>
      </c>
      <c r="C18" s="279"/>
      <c r="D18" s="19" t="s">
        <v>1</v>
      </c>
      <c r="E18" s="23">
        <v>422130035218103</v>
      </c>
      <c r="F18" s="23" t="s">
        <v>99</v>
      </c>
      <c r="G18" s="68">
        <f>'PMARKET2_(МСК)'!G18</f>
        <v>8069.4778</v>
      </c>
      <c r="H18" s="68">
        <f>'PMARKET2_(МСК)'!H18</f>
        <v>8069.4778</v>
      </c>
      <c r="I18" s="29">
        <f>H18-G18</f>
        <v>0</v>
      </c>
      <c r="J18" s="19">
        <v>40</v>
      </c>
      <c r="K18" s="89">
        <f>ROUND(I18*J18,0)</f>
        <v>0</v>
      </c>
      <c r="L18" s="30">
        <v>0</v>
      </c>
      <c r="M18" s="87">
        <f>K18+L18</f>
        <v>0</v>
      </c>
      <c r="N18" s="32"/>
    </row>
    <row r="19" spans="1:14" ht="13.5" customHeight="1">
      <c r="A19" s="18">
        <v>4</v>
      </c>
      <c r="B19" s="278" t="s">
        <v>76</v>
      </c>
      <c r="C19" s="279"/>
      <c r="D19" s="19" t="s">
        <v>1</v>
      </c>
      <c r="E19" s="23">
        <v>422130035218101</v>
      </c>
      <c r="F19" s="23" t="s">
        <v>99</v>
      </c>
      <c r="G19" s="68">
        <f>'PMARKET2_(МСК)'!G19</f>
        <v>6012.6512</v>
      </c>
      <c r="H19" s="68">
        <f>'PMARKET2_(МСК)'!H19</f>
        <v>6012.6512</v>
      </c>
      <c r="I19" s="29">
        <f>H19-G19</f>
        <v>0</v>
      </c>
      <c r="J19" s="19">
        <v>20</v>
      </c>
      <c r="K19" s="89">
        <f>ROUND(I19*J19,0)</f>
        <v>0</v>
      </c>
      <c r="L19" s="30">
        <v>0</v>
      </c>
      <c r="M19" s="87">
        <f>K19+L19</f>
        <v>0</v>
      </c>
      <c r="N19" s="32"/>
    </row>
    <row r="20" spans="1:14" ht="13.5" customHeight="1" thickBot="1">
      <c r="A20" s="24">
        <v>5</v>
      </c>
      <c r="B20" s="285" t="s">
        <v>77</v>
      </c>
      <c r="C20" s="286"/>
      <c r="D20" s="25" t="s">
        <v>1</v>
      </c>
      <c r="E20" s="26">
        <v>422130035218102</v>
      </c>
      <c r="F20" s="26" t="s">
        <v>99</v>
      </c>
      <c r="G20" s="71">
        <f>'PMARKET2_(МСК)'!G20</f>
        <v>29493.2038</v>
      </c>
      <c r="H20" s="71">
        <f>'PMARKET2_(МСК)'!H20</f>
        <v>29493.2038</v>
      </c>
      <c r="I20" s="31">
        <f>H20-G20</f>
        <v>0</v>
      </c>
      <c r="J20" s="25">
        <v>20</v>
      </c>
      <c r="K20" s="90">
        <f>ROUND(I20*J20,0)</f>
        <v>0</v>
      </c>
      <c r="L20" s="131">
        <v>0</v>
      </c>
      <c r="M20" s="87">
        <f>K20+L20</f>
        <v>0</v>
      </c>
      <c r="N20" s="32"/>
    </row>
    <row r="21" spans="1:14" ht="15.75" thickBot="1">
      <c r="A21" s="216" t="s">
        <v>106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8"/>
      <c r="M21" s="267">
        <f>SUM(M16:M20)</f>
        <v>0</v>
      </c>
      <c r="N21" s="268"/>
    </row>
    <row r="22" spans="1:18" ht="30" customHeight="1" thickBot="1">
      <c r="A22" s="219" t="s">
        <v>11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1"/>
      <c r="M22" s="290">
        <f>M14-M21</f>
        <v>1067543</v>
      </c>
      <c r="N22" s="291"/>
      <c r="R22" s="12">
        <f>M22+МСК_потери!L18</f>
        <v>1067543</v>
      </c>
    </row>
    <row r="24" spans="3:18" ht="12.75">
      <c r="C24" s="10"/>
      <c r="D24" s="10"/>
      <c r="E24" s="10"/>
      <c r="F24" s="10"/>
      <c r="R24" s="4">
        <v>976826</v>
      </c>
    </row>
    <row r="25" spans="3:13" ht="12.75">
      <c r="C25" s="10"/>
      <c r="K25" s="11"/>
      <c r="L25" s="11"/>
      <c r="M25" s="9"/>
    </row>
    <row r="26" ht="12.75">
      <c r="C26" s="10"/>
    </row>
    <row r="27" ht="12.75">
      <c r="C27" s="10"/>
    </row>
    <row r="28" ht="12.75">
      <c r="C28" s="10"/>
    </row>
    <row r="29" spans="3:13" ht="15.75">
      <c r="C29" s="3" t="s">
        <v>13</v>
      </c>
      <c r="M29" s="3" t="s">
        <v>78</v>
      </c>
    </row>
    <row r="30" spans="3:13" ht="15">
      <c r="C30" s="13" t="s">
        <v>112</v>
      </c>
      <c r="M30" s="13" t="s">
        <v>116</v>
      </c>
    </row>
    <row r="31" spans="3:13" ht="15">
      <c r="C31" s="13" t="s">
        <v>113</v>
      </c>
      <c r="M31" s="13"/>
    </row>
    <row r="32" spans="3:17" ht="15">
      <c r="C32" s="13"/>
      <c r="M32" s="13"/>
      <c r="Q32" s="4">
        <f>МСК_потери!L18</f>
        <v>0</v>
      </c>
    </row>
    <row r="33" spans="3:13" ht="15.75">
      <c r="C33" s="3" t="s">
        <v>101</v>
      </c>
      <c r="M33" s="3" t="s">
        <v>117</v>
      </c>
    </row>
    <row r="34" spans="3:13" ht="15">
      <c r="C34" s="14"/>
      <c r="M34" s="14"/>
    </row>
    <row r="35" spans="3:13" ht="15.75">
      <c r="C35" s="3" t="s">
        <v>129</v>
      </c>
      <c r="M35" s="3" t="str">
        <f>C35</f>
        <v>____. 12. 2011г.</v>
      </c>
    </row>
    <row r="36" spans="3:13" ht="12.75">
      <c r="C36" s="108"/>
      <c r="M36" s="108"/>
    </row>
    <row r="37" spans="3:13" ht="12.75">
      <c r="C37" s="108" t="s">
        <v>15</v>
      </c>
      <c r="K37" s="15"/>
      <c r="L37" s="15"/>
      <c r="M37" s="108" t="s">
        <v>15</v>
      </c>
    </row>
    <row r="38" spans="11:12" ht="12.75">
      <c r="K38" s="15"/>
      <c r="L38" s="15"/>
    </row>
  </sheetData>
  <sheetProtection/>
  <mergeCells count="32">
    <mergeCell ref="A2:N2"/>
    <mergeCell ref="A3:N3"/>
    <mergeCell ref="A4:N4"/>
    <mergeCell ref="A5:A6"/>
    <mergeCell ref="B5:C6"/>
    <mergeCell ref="D5:D6"/>
    <mergeCell ref="E5:H5"/>
    <mergeCell ref="I5:I6"/>
    <mergeCell ref="J5:J6"/>
    <mergeCell ref="K5:K6"/>
    <mergeCell ref="L5:L6"/>
    <mergeCell ref="M5:M6"/>
    <mergeCell ref="N5:N6"/>
    <mergeCell ref="B7:C7"/>
    <mergeCell ref="A8:N8"/>
    <mergeCell ref="B9:C9"/>
    <mergeCell ref="B10:C10"/>
    <mergeCell ref="B11:C11"/>
    <mergeCell ref="B12:C12"/>
    <mergeCell ref="B13:C13"/>
    <mergeCell ref="A14:L14"/>
    <mergeCell ref="M14:N14"/>
    <mergeCell ref="A21:L21"/>
    <mergeCell ref="M21:N21"/>
    <mergeCell ref="A22:L22"/>
    <mergeCell ref="M22:N22"/>
    <mergeCell ref="A15:N15"/>
    <mergeCell ref="B16:C16"/>
    <mergeCell ref="B17:C17"/>
    <mergeCell ref="B18:C18"/>
    <mergeCell ref="B19:C19"/>
    <mergeCell ref="B20:C20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Normal="70" zoomScaleSheetLayoutView="100" zoomScalePageLayoutView="0" workbookViewId="0" topLeftCell="A1">
      <selection activeCell="N35" sqref="N35"/>
    </sheetView>
  </sheetViews>
  <sheetFormatPr defaultColWidth="9.140625" defaultRowHeight="12.75"/>
  <cols>
    <col min="1" max="1" width="2.57421875" style="4" customWidth="1"/>
    <col min="2" max="2" width="8.421875" style="4" customWidth="1"/>
    <col min="3" max="3" width="41.140625" style="4" customWidth="1"/>
    <col min="4" max="4" width="6.140625" style="4" customWidth="1"/>
    <col min="5" max="5" width="14.57421875" style="4" customWidth="1"/>
    <col min="6" max="7" width="14.7109375" style="4" customWidth="1"/>
    <col min="8" max="9" width="15.7109375" style="4" customWidth="1"/>
    <col min="10" max="10" width="12.7109375" style="4" customWidth="1"/>
    <col min="11" max="11" width="15.00390625" style="4" customWidth="1"/>
    <col min="12" max="12" width="15.57421875" style="4" customWidth="1"/>
    <col min="13" max="13" width="14.7109375" style="4" customWidth="1"/>
    <col min="14" max="14" width="15.7109375" style="4" customWidth="1"/>
    <col min="15" max="15" width="20.7109375" style="108" customWidth="1"/>
    <col min="16" max="16" width="2.8515625" style="4" customWidth="1"/>
    <col min="17" max="17" width="2.57421875" style="4" customWidth="1"/>
    <col min="18" max="16384" width="9.140625" style="4" customWidth="1"/>
  </cols>
  <sheetData>
    <row r="1" spans="3:16" ht="20.25">
      <c r="C1" s="156"/>
      <c r="D1" s="156"/>
      <c r="E1" s="156"/>
      <c r="F1" s="156"/>
      <c r="G1" s="156"/>
      <c r="H1" s="156"/>
      <c r="J1" s="186"/>
      <c r="K1" s="186"/>
      <c r="L1" s="186"/>
      <c r="M1" s="186"/>
      <c r="N1" s="186"/>
      <c r="P1" s="205" t="s">
        <v>152</v>
      </c>
    </row>
    <row r="2" spans="2:16" ht="38.25" customHeight="1">
      <c r="B2" s="157"/>
      <c r="C2" s="156"/>
      <c r="D2" s="156"/>
      <c r="E2" s="156"/>
      <c r="G2" s="186"/>
      <c r="H2" s="186"/>
      <c r="I2" s="186"/>
      <c r="J2" s="306" t="s">
        <v>162</v>
      </c>
      <c r="K2" s="306"/>
      <c r="L2" s="306"/>
      <c r="M2" s="306"/>
      <c r="N2" s="306"/>
      <c r="O2" s="306"/>
      <c r="P2" s="306"/>
    </row>
    <row r="3" spans="2:16" ht="22.5" customHeight="1">
      <c r="B3" s="189" t="s">
        <v>135</v>
      </c>
      <c r="C3" s="156"/>
      <c r="D3" s="156"/>
      <c r="E3" s="156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200"/>
    </row>
    <row r="4" spans="1:16" ht="21" customHeight="1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77"/>
    </row>
    <row r="5" spans="1:16" ht="19.5" customHeight="1">
      <c r="A5" s="178"/>
      <c r="B5" s="315" t="s">
        <v>120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179"/>
    </row>
    <row r="6" spans="1:16" ht="22.5" customHeight="1" thickBot="1">
      <c r="A6" s="178"/>
      <c r="B6" s="300" t="s">
        <v>130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179"/>
    </row>
    <row r="7" spans="1:16" ht="45" customHeight="1">
      <c r="A7" s="178"/>
      <c r="B7" s="304" t="s">
        <v>3</v>
      </c>
      <c r="C7" s="238" t="s">
        <v>136</v>
      </c>
      <c r="D7" s="310" t="s">
        <v>157</v>
      </c>
      <c r="E7" s="231" t="s">
        <v>144</v>
      </c>
      <c r="F7" s="214" t="s">
        <v>137</v>
      </c>
      <c r="G7" s="257" t="s">
        <v>138</v>
      </c>
      <c r="H7" s="258"/>
      <c r="I7" s="259"/>
      <c r="J7" s="231" t="s">
        <v>139</v>
      </c>
      <c r="K7" s="214" t="s">
        <v>141</v>
      </c>
      <c r="L7" s="231" t="s">
        <v>140</v>
      </c>
      <c r="M7" s="308" t="s">
        <v>114</v>
      </c>
      <c r="N7" s="231" t="s">
        <v>145</v>
      </c>
      <c r="O7" s="269" t="s">
        <v>146</v>
      </c>
      <c r="P7" s="179"/>
    </row>
    <row r="8" spans="1:16" ht="69.75" customHeight="1" thickBot="1">
      <c r="A8" s="178"/>
      <c r="B8" s="305"/>
      <c r="C8" s="316"/>
      <c r="D8" s="311"/>
      <c r="E8" s="244"/>
      <c r="F8" s="215"/>
      <c r="G8" s="16" t="s">
        <v>100</v>
      </c>
      <c r="H8" s="121" t="s">
        <v>142</v>
      </c>
      <c r="I8" s="121" t="s">
        <v>143</v>
      </c>
      <c r="J8" s="244"/>
      <c r="K8" s="215"/>
      <c r="L8" s="244"/>
      <c r="M8" s="309"/>
      <c r="N8" s="244"/>
      <c r="O8" s="307"/>
      <c r="P8" s="179"/>
    </row>
    <row r="9" spans="1:16" ht="13.5" thickBot="1">
      <c r="A9" s="178"/>
      <c r="B9" s="1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01">
        <v>14</v>
      </c>
      <c r="P9" s="179"/>
    </row>
    <row r="10" spans="1:16" ht="19.5" customHeight="1" thickBot="1">
      <c r="A10" s="178"/>
      <c r="B10" s="271" t="s">
        <v>159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3"/>
      <c r="P10" s="179"/>
    </row>
    <row r="11" spans="1:16" ht="13.5" customHeight="1">
      <c r="A11" s="178"/>
      <c r="B11" s="48"/>
      <c r="C11" s="153"/>
      <c r="D11" s="49"/>
      <c r="E11" s="49"/>
      <c r="F11" s="117"/>
      <c r="G11" s="117"/>
      <c r="H11" s="66"/>
      <c r="I11" s="66"/>
      <c r="J11" s="67"/>
      <c r="K11" s="50"/>
      <c r="L11" s="93"/>
      <c r="M11" s="95"/>
      <c r="N11" s="75"/>
      <c r="O11" s="51"/>
      <c r="P11" s="179"/>
    </row>
    <row r="12" spans="1:16" ht="13.5" customHeight="1">
      <c r="A12" s="178"/>
      <c r="B12" s="18"/>
      <c r="C12" s="152"/>
      <c r="D12" s="19"/>
      <c r="E12" s="64"/>
      <c r="F12" s="118"/>
      <c r="G12" s="118"/>
      <c r="H12" s="72"/>
      <c r="I12" s="72"/>
      <c r="J12" s="73"/>
      <c r="K12" s="19"/>
      <c r="L12" s="110"/>
      <c r="M12" s="112"/>
      <c r="N12" s="77"/>
      <c r="O12" s="34"/>
      <c r="P12" s="179"/>
    </row>
    <row r="13" spans="1:16" ht="13.5" customHeight="1" thickBot="1">
      <c r="A13" s="178"/>
      <c r="B13" s="18"/>
      <c r="C13" s="152"/>
      <c r="D13" s="19"/>
      <c r="E13" s="64"/>
      <c r="F13" s="118"/>
      <c r="G13" s="118"/>
      <c r="H13" s="72"/>
      <c r="I13" s="72"/>
      <c r="J13" s="73"/>
      <c r="K13" s="19"/>
      <c r="L13" s="110"/>
      <c r="M13" s="112"/>
      <c r="N13" s="77"/>
      <c r="O13" s="34"/>
      <c r="P13" s="179"/>
    </row>
    <row r="14" spans="1:16" ht="18.75" customHeight="1" thickBot="1">
      <c r="A14" s="178"/>
      <c r="B14" s="271" t="s">
        <v>160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3"/>
      <c r="P14" s="179"/>
    </row>
    <row r="15" spans="1:16" ht="13.5" customHeight="1">
      <c r="A15" s="178"/>
      <c r="B15" s="18"/>
      <c r="C15" s="152"/>
      <c r="D15" s="19"/>
      <c r="E15" s="64"/>
      <c r="F15" s="118"/>
      <c r="G15" s="118"/>
      <c r="H15" s="72"/>
      <c r="I15" s="72"/>
      <c r="J15" s="73"/>
      <c r="K15" s="19"/>
      <c r="L15" s="110"/>
      <c r="M15" s="112"/>
      <c r="N15" s="77"/>
      <c r="O15" s="34"/>
      <c r="P15" s="179"/>
    </row>
    <row r="16" spans="1:16" ht="13.5" customHeight="1" thickBot="1">
      <c r="A16" s="178"/>
      <c r="B16" s="24"/>
      <c r="C16" s="154"/>
      <c r="D16" s="25"/>
      <c r="E16" s="114"/>
      <c r="F16" s="119"/>
      <c r="G16" s="119"/>
      <c r="H16" s="82"/>
      <c r="I16" s="82"/>
      <c r="J16" s="83"/>
      <c r="K16" s="25"/>
      <c r="L16" s="111"/>
      <c r="M16" s="113"/>
      <c r="N16" s="76"/>
      <c r="O16" s="56"/>
      <c r="P16" s="179"/>
    </row>
    <row r="17" spans="1:16" ht="18">
      <c r="A17" s="178"/>
      <c r="B17" s="322" t="s">
        <v>158</v>
      </c>
      <c r="C17" s="323"/>
      <c r="D17" s="317" t="s">
        <v>147</v>
      </c>
      <c r="E17" s="318"/>
      <c r="F17" s="318"/>
      <c r="G17" s="318"/>
      <c r="H17" s="318"/>
      <c r="I17" s="318"/>
      <c r="J17" s="318"/>
      <c r="K17" s="318"/>
      <c r="L17" s="319"/>
      <c r="M17" s="320"/>
      <c r="N17" s="321"/>
      <c r="O17" s="312"/>
      <c r="P17" s="204"/>
    </row>
    <row r="18" spans="1:16" ht="13.5" customHeight="1">
      <c r="A18" s="178"/>
      <c r="B18" s="324"/>
      <c r="C18" s="325"/>
      <c r="D18" s="327" t="s">
        <v>69</v>
      </c>
      <c r="E18" s="328"/>
      <c r="F18" s="328"/>
      <c r="G18" s="328"/>
      <c r="H18" s="328"/>
      <c r="I18" s="328"/>
      <c r="J18" s="328"/>
      <c r="K18" s="328"/>
      <c r="L18" s="202" t="s">
        <v>148</v>
      </c>
      <c r="M18" s="265"/>
      <c r="N18" s="266"/>
      <c r="O18" s="313"/>
      <c r="P18" s="204"/>
    </row>
    <row r="19" spans="1:16" ht="13.5" customHeight="1">
      <c r="A19" s="178"/>
      <c r="B19" s="324"/>
      <c r="C19" s="325"/>
      <c r="D19" s="329"/>
      <c r="E19" s="330"/>
      <c r="F19" s="330"/>
      <c r="G19" s="330"/>
      <c r="H19" s="330"/>
      <c r="I19" s="330"/>
      <c r="J19" s="330"/>
      <c r="K19" s="330"/>
      <c r="L19" s="202" t="s">
        <v>149</v>
      </c>
      <c r="M19" s="265"/>
      <c r="N19" s="266"/>
      <c r="O19" s="313"/>
      <c r="P19" s="204"/>
    </row>
    <row r="20" spans="1:16" ht="13.5" customHeight="1">
      <c r="A20" s="178"/>
      <c r="B20" s="324"/>
      <c r="C20" s="325"/>
      <c r="D20" s="329"/>
      <c r="E20" s="330"/>
      <c r="F20" s="330"/>
      <c r="G20" s="330"/>
      <c r="H20" s="330"/>
      <c r="I20" s="330"/>
      <c r="J20" s="330"/>
      <c r="K20" s="330"/>
      <c r="L20" s="202" t="s">
        <v>150</v>
      </c>
      <c r="M20" s="265"/>
      <c r="N20" s="266"/>
      <c r="O20" s="313"/>
      <c r="P20" s="204"/>
    </row>
    <row r="21" spans="1:16" ht="13.5" customHeight="1" thickBot="1">
      <c r="A21" s="178"/>
      <c r="B21" s="326"/>
      <c r="C21" s="300"/>
      <c r="D21" s="331"/>
      <c r="E21" s="332"/>
      <c r="F21" s="332"/>
      <c r="G21" s="332"/>
      <c r="H21" s="332"/>
      <c r="I21" s="332"/>
      <c r="J21" s="332"/>
      <c r="K21" s="332"/>
      <c r="L21" s="203" t="s">
        <v>151</v>
      </c>
      <c r="M21" s="333"/>
      <c r="N21" s="334"/>
      <c r="O21" s="314"/>
      <c r="P21" s="204"/>
    </row>
    <row r="22" spans="1:16" ht="12.75">
      <c r="A22" s="178"/>
      <c r="B22" s="9"/>
      <c r="C22" s="15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30"/>
      <c r="P22" s="179"/>
    </row>
    <row r="23" spans="1:16" ht="12.75">
      <c r="A23" s="178"/>
      <c r="B23" s="9"/>
      <c r="C23" s="15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30"/>
      <c r="P23" s="179"/>
    </row>
    <row r="24" spans="1:16" ht="15.75">
      <c r="A24" s="178"/>
      <c r="B24" s="9"/>
      <c r="C24" s="159" t="s">
        <v>153</v>
      </c>
      <c r="D24" s="9"/>
      <c r="E24" s="9"/>
      <c r="F24" s="9"/>
      <c r="G24" s="9"/>
      <c r="H24" s="9"/>
      <c r="I24" s="9"/>
      <c r="J24" s="9"/>
      <c r="K24" s="9"/>
      <c r="L24" s="9"/>
      <c r="M24" s="160" t="s">
        <v>154</v>
      </c>
      <c r="N24" s="161"/>
      <c r="O24" s="130"/>
      <c r="P24" s="179"/>
    </row>
    <row r="25" spans="1:16" ht="21.75" customHeight="1">
      <c r="A25" s="178"/>
      <c r="B25" s="9"/>
      <c r="C25" s="162" t="s">
        <v>131</v>
      </c>
      <c r="D25" s="9"/>
      <c r="E25" s="9"/>
      <c r="F25" s="9"/>
      <c r="G25" s="9"/>
      <c r="H25" s="9"/>
      <c r="I25" s="9"/>
      <c r="J25" s="9"/>
      <c r="K25" s="9"/>
      <c r="L25" s="9"/>
      <c r="M25" s="159" t="s">
        <v>131</v>
      </c>
      <c r="N25" s="9"/>
      <c r="O25" s="173"/>
      <c r="P25" s="179"/>
    </row>
    <row r="26" spans="1:16" ht="15">
      <c r="A26" s="178"/>
      <c r="B26" s="9"/>
      <c r="C26" s="164" t="s">
        <v>131</v>
      </c>
      <c r="D26" s="9"/>
      <c r="E26" s="9"/>
      <c r="F26" s="9"/>
      <c r="G26" s="9"/>
      <c r="H26" s="9"/>
      <c r="I26" s="9"/>
      <c r="J26" s="9"/>
      <c r="K26" s="9"/>
      <c r="L26" s="9"/>
      <c r="M26" s="164" t="s">
        <v>131</v>
      </c>
      <c r="N26" s="9"/>
      <c r="O26" s="130"/>
      <c r="P26" s="179"/>
    </row>
    <row r="27" spans="1:16" ht="15">
      <c r="A27" s="178"/>
      <c r="B27" s="9"/>
      <c r="C27" s="164"/>
      <c r="D27" s="9"/>
      <c r="E27" s="9"/>
      <c r="F27" s="9"/>
      <c r="G27" s="9"/>
      <c r="H27" s="9"/>
      <c r="I27" s="9"/>
      <c r="J27" s="9"/>
      <c r="K27" s="9"/>
      <c r="L27" s="9"/>
      <c r="M27" s="164"/>
      <c r="N27" s="9"/>
      <c r="O27" s="130"/>
      <c r="P27" s="179"/>
    </row>
    <row r="28" spans="1:16" ht="15">
      <c r="A28" s="178"/>
      <c r="B28" s="9"/>
      <c r="C28" s="165" t="s">
        <v>133</v>
      </c>
      <c r="D28" s="9"/>
      <c r="E28" s="130"/>
      <c r="F28" s="9"/>
      <c r="G28" s="9"/>
      <c r="H28" s="9"/>
      <c r="I28" s="9"/>
      <c r="J28" s="9"/>
      <c r="K28" s="9"/>
      <c r="L28" s="9"/>
      <c r="M28" s="165" t="s">
        <v>133</v>
      </c>
      <c r="N28" s="9"/>
      <c r="O28" s="130"/>
      <c r="P28" s="179"/>
    </row>
    <row r="29" spans="1:16" ht="15">
      <c r="A29" s="178"/>
      <c r="B29" s="9"/>
      <c r="C29" s="9"/>
      <c r="D29" s="163"/>
      <c r="E29" s="130"/>
      <c r="F29" s="9"/>
      <c r="G29" s="9"/>
      <c r="H29" s="9"/>
      <c r="I29" s="9"/>
      <c r="J29" s="9"/>
      <c r="K29" s="9"/>
      <c r="L29" s="9"/>
      <c r="M29" s="9"/>
      <c r="N29" s="163"/>
      <c r="O29" s="130"/>
      <c r="P29" s="179"/>
    </row>
    <row r="30" spans="1:16" ht="15.75">
      <c r="A30" s="178"/>
      <c r="B30" s="9"/>
      <c r="C30" s="9" t="s">
        <v>132</v>
      </c>
      <c r="D30" s="166"/>
      <c r="E30" s="130"/>
      <c r="F30" s="9"/>
      <c r="G30" s="9"/>
      <c r="H30" s="9"/>
      <c r="I30" s="9"/>
      <c r="J30" s="9"/>
      <c r="K30" s="9"/>
      <c r="L30" s="9"/>
      <c r="M30" s="9" t="s">
        <v>132</v>
      </c>
      <c r="N30" s="166"/>
      <c r="O30" s="130"/>
      <c r="P30" s="179"/>
    </row>
    <row r="31" spans="1:16" ht="12.75">
      <c r="A31" s="180"/>
      <c r="B31" s="181"/>
      <c r="C31" s="182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3"/>
      <c r="O31" s="184"/>
      <c r="P31" s="185"/>
    </row>
    <row r="32" spans="2:15" ht="12.75">
      <c r="B32" s="9"/>
      <c r="C32" s="9"/>
      <c r="D32" s="9"/>
      <c r="E32" s="9"/>
      <c r="F32" s="9"/>
      <c r="G32" s="9"/>
      <c r="H32" s="9"/>
      <c r="I32" s="9"/>
      <c r="J32" s="167"/>
      <c r="K32" s="130"/>
      <c r="L32" s="155"/>
      <c r="M32" s="168"/>
      <c r="N32" s="9"/>
      <c r="O32" s="130"/>
    </row>
    <row r="33" spans="9:14" ht="12.75">
      <c r="I33" s="9"/>
      <c r="J33" s="167"/>
      <c r="K33" s="130"/>
      <c r="L33" s="155"/>
      <c r="M33" s="168"/>
      <c r="N33" s="9"/>
    </row>
    <row r="34" spans="3:15" ht="25.5">
      <c r="C34" s="193"/>
      <c r="D34" s="190" t="s">
        <v>155</v>
      </c>
      <c r="E34" s="190"/>
      <c r="F34" s="191"/>
      <c r="G34" s="195"/>
      <c r="H34" s="195"/>
      <c r="I34" s="195"/>
      <c r="J34" s="196"/>
      <c r="K34" s="197"/>
      <c r="L34" s="192" t="s">
        <v>156</v>
      </c>
      <c r="M34" s="187"/>
      <c r="N34" s="169"/>
      <c r="O34" s="4"/>
    </row>
    <row r="35" spans="3:15" ht="25.5">
      <c r="C35" s="187"/>
      <c r="D35" s="192"/>
      <c r="E35" s="192"/>
      <c r="F35" s="191"/>
      <c r="G35" s="195"/>
      <c r="H35" s="195"/>
      <c r="I35" s="195"/>
      <c r="J35" s="196"/>
      <c r="K35" s="197"/>
      <c r="L35" s="192"/>
      <c r="M35" s="187"/>
      <c r="N35" s="169"/>
      <c r="O35" s="4"/>
    </row>
    <row r="36" spans="3:15" ht="46.5" customHeight="1">
      <c r="C36" s="194"/>
      <c r="D36" s="207" t="s">
        <v>161</v>
      </c>
      <c r="E36" s="198"/>
      <c r="F36" s="191"/>
      <c r="G36" s="195"/>
      <c r="H36" s="195"/>
      <c r="I36" s="195"/>
      <c r="J36" s="199"/>
      <c r="K36" s="199"/>
      <c r="L36" s="206" t="s">
        <v>163</v>
      </c>
      <c r="M36" s="188"/>
      <c r="N36" s="170"/>
      <c r="O36" s="4"/>
    </row>
    <row r="37" spans="4:14" ht="20.25">
      <c r="D37" s="148" t="s">
        <v>134</v>
      </c>
      <c r="E37" s="195"/>
      <c r="F37" s="195"/>
      <c r="G37" s="195"/>
      <c r="H37" s="195"/>
      <c r="I37" s="199"/>
      <c r="J37" s="199"/>
      <c r="K37" s="199"/>
      <c r="L37" s="148" t="s">
        <v>134</v>
      </c>
      <c r="M37" s="9"/>
      <c r="N37" s="9"/>
    </row>
    <row r="38" spans="3:14" ht="15">
      <c r="C38" s="172"/>
      <c r="I38" s="9"/>
      <c r="J38" s="9"/>
      <c r="K38" s="9"/>
      <c r="L38" s="13"/>
      <c r="M38" s="9"/>
      <c r="N38" s="9"/>
    </row>
  </sheetData>
  <sheetProtection/>
  <mergeCells count="26">
    <mergeCell ref="D17:L17"/>
    <mergeCell ref="M17:N17"/>
    <mergeCell ref="M18:N18"/>
    <mergeCell ref="M19:N19"/>
    <mergeCell ref="M20:N20"/>
    <mergeCell ref="B17:C21"/>
    <mergeCell ref="D18:K21"/>
    <mergeCell ref="M21:N21"/>
    <mergeCell ref="O17:O21"/>
    <mergeCell ref="B5:O5"/>
    <mergeCell ref="L7:L8"/>
    <mergeCell ref="N7:N8"/>
    <mergeCell ref="E7:E8"/>
    <mergeCell ref="K7:K8"/>
    <mergeCell ref="J7:J8"/>
    <mergeCell ref="B6:O6"/>
    <mergeCell ref="B7:B8"/>
    <mergeCell ref="C7:C8"/>
    <mergeCell ref="J2:P2"/>
    <mergeCell ref="O7:O8"/>
    <mergeCell ref="B14:O14"/>
    <mergeCell ref="B10:O10"/>
    <mergeCell ref="M7:M8"/>
    <mergeCell ref="D7:D8"/>
    <mergeCell ref="F7:F8"/>
    <mergeCell ref="G7:I7"/>
  </mergeCells>
  <printOptions horizontalCentered="1"/>
  <pageMargins left="0.2362204724409449" right="0.2362204724409449" top="0.9055118110236221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Кутеляпов Павел Владимирович</cp:lastModifiedBy>
  <cp:lastPrinted>2018-02-02T02:52:21Z</cp:lastPrinted>
  <dcterms:created xsi:type="dcterms:W3CDTF">1996-10-08T23:32:33Z</dcterms:created>
  <dcterms:modified xsi:type="dcterms:W3CDTF">2020-09-08T02:09:14Z</dcterms:modified>
  <cp:category/>
  <cp:version/>
  <cp:contentType/>
  <cp:contentStatus/>
</cp:coreProperties>
</file>